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Золотой ключик\Downloads\"/>
    </mc:Choice>
  </mc:AlternateContent>
  <bookViews>
    <workbookView xWindow="0" yWindow="0" windowWidth="20490" windowHeight="8640" firstSheet="1" activeTab="1"/>
  </bookViews>
  <sheets>
    <sheet name="20.01.2025" sheetId="1" r:id="rId1"/>
    <sheet name="03.02.2025" sheetId="4" r:id="rId2"/>
    <sheet name="1" sheetId="3" r:id="rId3"/>
    <sheet name="Dop" sheetId="2" r:id="rId4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 localSheetId="1">'03.02.2025'!$A$4</definedName>
    <definedName name="С3">'20.01.2025'!$A$4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A11" i="4" l="1"/>
  <c r="C11" i="4"/>
  <c r="A12" i="4"/>
  <c r="C12" i="4"/>
  <c r="A13" i="4"/>
  <c r="C13" i="4"/>
  <c r="A14" i="4"/>
  <c r="C14" i="4"/>
  <c r="A15" i="4"/>
  <c r="C15" i="4"/>
  <c r="BX16" i="4"/>
  <c r="A18" i="4"/>
  <c r="C18" i="4"/>
  <c r="BX19" i="4"/>
  <c r="A21" i="4"/>
  <c r="C21" i="4"/>
  <c r="A22" i="4"/>
  <c r="C22" i="4"/>
  <c r="A23" i="4"/>
  <c r="C23" i="4"/>
  <c r="A24" i="4"/>
  <c r="C24" i="4"/>
  <c r="A25" i="4"/>
  <c r="C25" i="4"/>
  <c r="BX26" i="4"/>
  <c r="A28" i="4"/>
  <c r="C28" i="4"/>
  <c r="A29" i="4"/>
  <c r="C29" i="4"/>
  <c r="BX30" i="4"/>
  <c r="BX30" i="1" l="1"/>
  <c r="BX26" i="1"/>
  <c r="BX19" i="1"/>
  <c r="BX16" i="1"/>
  <c r="A29" i="1"/>
  <c r="C29" i="1"/>
  <c r="A28" i="1"/>
  <c r="C28" i="1"/>
  <c r="A25" i="1"/>
  <c r="C25" i="1"/>
  <c r="A24" i="1"/>
  <c r="C24" i="1"/>
  <c r="A23" i="1"/>
  <c r="C23" i="1"/>
  <c r="A22" i="1"/>
  <c r="C22" i="1"/>
  <c r="A21" i="1"/>
  <c r="C21" i="1"/>
  <c r="A18" i="1"/>
  <c r="C18" i="1"/>
  <c r="A15" i="1"/>
  <c r="C15" i="1"/>
  <c r="A14" i="1"/>
  <c r="C14" i="1"/>
  <c r="A13" i="1"/>
  <c r="C13" i="1"/>
  <c r="A12" i="1"/>
  <c r="C12" i="1"/>
  <c r="A11" i="1"/>
  <c r="C11" i="1"/>
</calcChain>
</file>

<file path=xl/sharedStrings.xml><?xml version="1.0" encoding="utf-8"?>
<sst xmlns="http://schemas.openxmlformats.org/spreadsheetml/2006/main" count="273" uniqueCount="150">
  <si>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</si>
  <si>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</si>
  <si>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</si>
  <si>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</si>
  <si>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</si>
  <si>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</si>
  <si>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</si>
  <si>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</si>
  <si>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</si>
  <si>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</si>
  <si>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</si>
  <si>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</si>
  <si>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</si>
  <si>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</si>
  <si>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</si>
  <si>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</si>
  <si>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</si>
  <si>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</si>
  <si>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</si>
  <si>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</si>
  <si>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</si>
  <si>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</si>
  <si>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</si>
  <si>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</si>
  <si>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</si>
  <si>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</si>
  <si>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</si>
  <si>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</si>
  <si>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</si>
  <si>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</si>
  <si>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</si>
  <si>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</si>
  <si>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</si>
  <si>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</si>
  <si>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</si>
  <si>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</si>
  <si>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</si>
  <si>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</si>
  <si>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</si>
  <si>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</si>
  <si>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</si>
  <si>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</si>
  <si>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</si>
  <si>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</si>
  <si>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</si>
  <si>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</si>
  <si>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</si>
  <si>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</si>
  <si>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</si>
  <si>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</si>
  <si>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</si>
  <si>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</si>
  <si>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</si>
  <si>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</si>
  <si>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</si>
  <si>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</si>
  <si>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</si>
  <si>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</si>
  <si>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</si>
  <si>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</si>
  <si>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</si>
  <si>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</si>
  <si>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</si>
  <si>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</si>
  <si>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</si>
  <si>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</si>
  <si>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</si>
  <si>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</si>
  <si>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</si>
  <si>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</si>
  <si>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</si>
  <si>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</si>
  <si>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</si>
  <si>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</si>
  <si>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</si>
  <si>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</si>
  <si>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</si>
  <si>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</si>
  <si>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</si>
  <si>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</si>
  <si>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Утверждаю</t>
  </si>
  <si>
    <t>Н.Г.Зудихина</t>
  </si>
  <si>
    <t>_________</t>
  </si>
  <si>
    <t>МАДОУ "Детский сад №7 "Золотой ключик"</t>
  </si>
  <si>
    <t>Ясли</t>
  </si>
  <si>
    <t>без физ.норм</t>
  </si>
  <si>
    <t>Завтрак</t>
  </si>
  <si>
    <t>Каша ячневая молочная с маслом сливочным</t>
  </si>
  <si>
    <t>Сыр (порциями)</t>
  </si>
  <si>
    <t>Масло сливочное</t>
  </si>
  <si>
    <t>Батон</t>
  </si>
  <si>
    <t>Чай с лимоном</t>
  </si>
  <si>
    <t>Итого за 'Завтрак'</t>
  </si>
  <si>
    <t>10:00</t>
  </si>
  <si>
    <t>Сок</t>
  </si>
  <si>
    <t>Итого за '10:00'</t>
  </si>
  <si>
    <t>Обед</t>
  </si>
  <si>
    <t>Суп картофельный с бобовыми</t>
  </si>
  <si>
    <t>Компот из сухофруктов</t>
  </si>
  <si>
    <t>Хлеб пшеничный</t>
  </si>
  <si>
    <t>Итого за 'Обед'</t>
  </si>
  <si>
    <t>Полдник</t>
  </si>
  <si>
    <t>Манник.........</t>
  </si>
  <si>
    <t>Снежок</t>
  </si>
  <si>
    <t>Итого за 'Полдник'</t>
  </si>
  <si>
    <t>Итого за день</t>
  </si>
  <si>
    <t>20.01.2025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</si>
  <si>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</si>
  <si>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</si>
  <si>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</si>
  <si>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</si>
  <si>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</si>
  <si>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</si>
  <si>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</si>
  <si>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</si>
  <si>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</si>
  <si>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</si>
  <si>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</si>
  <si>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</si>
  <si>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</si>
  <si>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</si>
  <si>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</si>
  <si>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</si>
  <si>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</si>
  <si>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</si>
  <si>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</si>
  <si>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</si>
  <si>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</si>
  <si>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</si>
  <si>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</si>
  <si>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</si>
  <si>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</si>
  <si>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</si>
  <si>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</si>
  <si>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</si>
  <si>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</si>
  <si>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</si>
  <si>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15/4</t>
  </si>
  <si>
    <t>4/13</t>
  </si>
  <si>
    <t>29/10</t>
  </si>
  <si>
    <t>23/12</t>
  </si>
  <si>
    <t xml:space="preserve">Каша ячневая </t>
  </si>
  <si>
    <t>Макароны отварные</t>
  </si>
  <si>
    <t xml:space="preserve">Печень </t>
  </si>
  <si>
    <t>Манник</t>
  </si>
  <si>
    <t>Составил диспетчер</t>
  </si>
  <si>
    <t xml:space="preserve">   Шагинян</t>
  </si>
  <si>
    <t>03,03,2025</t>
  </si>
  <si>
    <t>МЕНЮ ранний возраст</t>
  </si>
  <si>
    <t xml:space="preserve">    Шагинян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</si>
</sst>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14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0" fillId="0" borderId="0" xfId="0" quotePrefix="1"/>
    <xf numFmtId="0" fontId="7" fillId="0" borderId="0" xfId="1"/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3" xfId="1" applyBorder="1" applyAlignment="1">
      <alignment horizontal="center"/>
    </xf>
    <xf numFmtId="0" fontId="7" fillId="0" borderId="14" xfId="1" applyBorder="1" applyAlignment="1">
      <alignment horizontal="center"/>
    </xf>
    <xf numFmtId="0" fontId="7" fillId="0" borderId="15" xfId="1" applyBorder="1" applyAlignment="1">
      <alignment horizontal="center"/>
    </xf>
    <xf numFmtId="0" fontId="7" fillId="0" borderId="16" xfId="1" applyBorder="1"/>
    <xf numFmtId="0" fontId="7" fillId="0" borderId="17" xfId="1" applyBorder="1"/>
    <xf numFmtId="0" fontId="7" fillId="2" borderId="17" xfId="1" applyFill="1" applyBorder="1" applyProtection="1">
      <protection locked="0"/>
    </xf>
    <xf numFmtId="0" fontId="7" fillId="2" borderId="17" xfId="1" applyFill="1" applyBorder="1" applyAlignment="1" applyProtection="1">
      <alignment wrapText="1"/>
      <protection locked="0"/>
    </xf>
    <xf numFmtId="49" fontId="7" fillId="2" borderId="17" xfId="1" applyNumberFormat="1" applyFill="1" applyBorder="1" applyProtection="1">
      <protection locked="0"/>
    </xf>
    <xf numFmtId="2" fontId="7" fillId="2" borderId="17" xfId="1" applyNumberFormat="1" applyFill="1" applyBorder="1" applyProtection="1">
      <protection locked="0"/>
    </xf>
    <xf numFmtId="1" fontId="7" fillId="2" borderId="17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19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0" fontId="7" fillId="0" borderId="2" xfId="1" applyBorder="1"/>
    <xf numFmtId="0" fontId="7" fillId="0" borderId="21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3" borderId="17" xfId="1" applyFill="1" applyBorder="1"/>
    <xf numFmtId="0" fontId="7" fillId="0" borderId="11" xfId="1" applyBorder="1"/>
    <xf numFmtId="0" fontId="7" fillId="2" borderId="11" xfId="1" applyFill="1" applyBorder="1" applyProtection="1">
      <protection locked="0"/>
    </xf>
    <xf numFmtId="0" fontId="7" fillId="2" borderId="11" xfId="1" applyFill="1" applyBorder="1" applyAlignment="1" applyProtection="1">
      <alignment wrapText="1"/>
      <protection locked="0"/>
    </xf>
    <xf numFmtId="49" fontId="7" fillId="2" borderId="11" xfId="1" applyNumberFormat="1" applyFill="1" applyBorder="1" applyProtection="1">
      <protection locked="0"/>
    </xf>
    <xf numFmtId="2" fontId="7" fillId="2" borderId="11" xfId="1" applyNumberFormat="1" applyFill="1" applyBorder="1" applyProtection="1">
      <protection locked="0"/>
    </xf>
    <xf numFmtId="1" fontId="7" fillId="2" borderId="11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2" borderId="8" xfId="1" applyFill="1" applyBorder="1" applyProtection="1">
      <protection locked="0"/>
    </xf>
    <xf numFmtId="0" fontId="7" fillId="2" borderId="8" xfId="1" applyFill="1" applyBorder="1" applyAlignment="1" applyProtection="1">
      <alignment wrapText="1"/>
      <protection locked="0"/>
    </xf>
    <xf numFmtId="49" fontId="7" fillId="2" borderId="8" xfId="1" applyNumberFormat="1" applyFill="1" applyBorder="1" applyProtection="1">
      <protection locked="0"/>
    </xf>
    <xf numFmtId="2" fontId="7" fillId="2" borderId="8" xfId="1" applyNumberFormat="1" applyFill="1" applyBorder="1" applyProtection="1">
      <protection locked="0"/>
    </xf>
    <xf numFmtId="1" fontId="7" fillId="2" borderId="8" xfId="1" applyNumberFormat="1" applyFill="1" applyBorder="1" applyProtection="1">
      <protection locked="0"/>
    </xf>
    <xf numFmtId="1" fontId="7" fillId="2" borderId="25" xfId="1" applyNumberFormat="1" applyFill="1" applyBorder="1" applyProtection="1">
      <protection locked="0"/>
    </xf>
    <xf numFmtId="0" fontId="7" fillId="3" borderId="11" xfId="1" applyFill="1" applyBorder="1"/>
    <xf numFmtId="0" fontId="7" fillId="3" borderId="10" xfId="1" applyFill="1" applyBorder="1"/>
    <xf numFmtId="49" fontId="7" fillId="0" borderId="0" xfId="1" applyNumberFormat="1"/>
    <xf numFmtId="0" fontId="7" fillId="2" borderId="17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3" xfId="1" applyFill="1" applyBorder="1" applyAlignment="1" applyProtection="1">
      <protection locked="0"/>
    </xf>
    <xf numFmtId="0" fontId="7" fillId="2" borderId="9" xfId="1" applyFill="1" applyBorder="1" applyAlignment="1" applyProtection="1">
      <protection locked="0"/>
    </xf>
    <xf numFmtId="0" fontId="7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K1849"/>
  <sheetViews>
    <sheetView zoomScaleNormal="100" workbookViewId="0">
      <selection activeCell="B9" sqref="B9:B10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2851562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52" t="s">
        <v>81</v>
      </c>
    </row>
    <row r="3" spans="1:89" ht="20.25" customHeight="1" x14ac:dyDescent="0.45">
      <c r="A3" s="71" t="s">
        <v>148</v>
      </c>
      <c r="B3" s="71"/>
      <c r="C3" s="71"/>
      <c r="D3" s="71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52" t="s">
        <v>147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2" t="s">
        <v>69</v>
      </c>
      <c r="B9" s="74" t="s">
        <v>86</v>
      </c>
      <c r="C9" s="75" t="s">
        <v>1</v>
      </c>
      <c r="D9" s="69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6" t="s">
        <v>68</v>
      </c>
      <c r="S9" s="66"/>
      <c r="T9" s="66"/>
      <c r="U9" s="66"/>
      <c r="V9" s="67" t="s">
        <v>70</v>
      </c>
      <c r="W9" s="67"/>
      <c r="X9" s="67"/>
      <c r="Y9" s="67"/>
      <c r="Z9" s="67"/>
      <c r="AA9" s="67"/>
      <c r="AB9" s="67"/>
      <c r="AC9" s="67"/>
      <c r="AD9" s="68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3"/>
      <c r="B10" s="75"/>
      <c r="C10" s="75"/>
      <c r="D10" s="70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"15/4"</f>
        <v>15/4</v>
      </c>
      <c r="B11" s="56" t="s">
        <v>141</v>
      </c>
      <c r="C11" s="57" t="str">
        <f>"150"</f>
        <v>150</v>
      </c>
      <c r="D11" s="57">
        <v>156.81714456011181</v>
      </c>
      <c r="E11" s="2">
        <v>2.99</v>
      </c>
      <c r="F11" s="2">
        <v>7.0000000000000007E-2</v>
      </c>
      <c r="G11" s="2">
        <v>0</v>
      </c>
      <c r="H11" s="2">
        <v>0</v>
      </c>
      <c r="I11" s="2">
        <v>6.24</v>
      </c>
      <c r="J11" s="2">
        <v>17.29</v>
      </c>
      <c r="K11" s="2">
        <v>2.2000000000000002</v>
      </c>
      <c r="L11" s="2">
        <v>0</v>
      </c>
      <c r="M11" s="2">
        <v>0</v>
      </c>
      <c r="N11" s="2">
        <v>7.0000000000000007E-2</v>
      </c>
      <c r="O11" s="2">
        <v>0.89</v>
      </c>
      <c r="P11" s="2">
        <v>54.82</v>
      </c>
      <c r="Q11" s="2">
        <v>313.16000000000003</v>
      </c>
      <c r="R11" s="2">
        <v>119.75</v>
      </c>
      <c r="S11" s="2">
        <v>38.409999999999997</v>
      </c>
      <c r="T11" s="2">
        <v>163.84</v>
      </c>
      <c r="U11" s="2">
        <v>0.87</v>
      </c>
      <c r="V11" s="2">
        <v>15.88</v>
      </c>
      <c r="W11" s="2">
        <v>73.09</v>
      </c>
      <c r="X11" s="2">
        <v>42.18</v>
      </c>
      <c r="Y11" s="2">
        <v>0.7</v>
      </c>
      <c r="Z11" s="2">
        <v>0.09</v>
      </c>
      <c r="AA11" s="2">
        <v>0.12</v>
      </c>
      <c r="AB11" s="2">
        <v>0.94</v>
      </c>
      <c r="AC11" s="2">
        <v>2.34</v>
      </c>
      <c r="AD11" s="2">
        <v>4.8600000000000003</v>
      </c>
      <c r="AE11" s="2">
        <v>0</v>
      </c>
      <c r="AF11" s="2">
        <v>0</v>
      </c>
      <c r="AG11" s="2">
        <v>0</v>
      </c>
      <c r="AH11" s="2">
        <v>993.06</v>
      </c>
      <c r="AI11" s="2">
        <v>421.44</v>
      </c>
      <c r="AJ11" s="2">
        <v>364.72</v>
      </c>
      <c r="AK11" s="2">
        <v>421.96</v>
      </c>
      <c r="AL11" s="2">
        <v>123.19</v>
      </c>
      <c r="AM11" s="2">
        <v>808.58</v>
      </c>
      <c r="AN11" s="2">
        <v>618</v>
      </c>
      <c r="AO11" s="2">
        <v>1634.98</v>
      </c>
      <c r="AP11" s="2">
        <v>1520.66</v>
      </c>
      <c r="AQ11" s="2">
        <v>388.95</v>
      </c>
      <c r="AR11" s="2">
        <v>824.25</v>
      </c>
      <c r="AS11" s="2">
        <v>3466.07</v>
      </c>
      <c r="AT11" s="2">
        <v>1.82</v>
      </c>
      <c r="AU11" s="2">
        <v>1042.93</v>
      </c>
      <c r="AV11" s="2">
        <v>658.26</v>
      </c>
      <c r="AW11" s="2">
        <v>454.45</v>
      </c>
      <c r="AX11" s="2">
        <v>209.51</v>
      </c>
      <c r="AY11" s="2">
        <v>0.72</v>
      </c>
      <c r="AZ11" s="2">
        <v>1.02</v>
      </c>
      <c r="BA11" s="2">
        <v>0.76</v>
      </c>
      <c r="BB11" s="2">
        <v>1.87</v>
      </c>
      <c r="BC11" s="2">
        <v>7.0000000000000007E-2</v>
      </c>
      <c r="BD11" s="2">
        <v>0.41</v>
      </c>
      <c r="BE11" s="2">
        <v>0.01</v>
      </c>
      <c r="BF11" s="2">
        <v>2.89</v>
      </c>
      <c r="BG11" s="2">
        <v>0.01</v>
      </c>
      <c r="BH11" s="2">
        <v>0.88</v>
      </c>
      <c r="BI11" s="2">
        <v>0.56000000000000005</v>
      </c>
      <c r="BJ11" s="2">
        <v>0.44</v>
      </c>
      <c r="BK11" s="2">
        <v>0</v>
      </c>
      <c r="BL11" s="2">
        <v>0.94</v>
      </c>
      <c r="BM11" s="2">
        <v>0.25</v>
      </c>
      <c r="BN11" s="2">
        <v>22.93</v>
      </c>
      <c r="BO11" s="2">
        <v>0</v>
      </c>
      <c r="BP11" s="2">
        <v>0</v>
      </c>
      <c r="BQ11" s="2">
        <v>8.84</v>
      </c>
      <c r="BR11" s="2">
        <v>0.22</v>
      </c>
      <c r="BS11" s="2">
        <v>0.08</v>
      </c>
      <c r="BT11" s="2">
        <v>0</v>
      </c>
      <c r="BU11" s="2">
        <v>0</v>
      </c>
      <c r="BV11" s="2">
        <v>0</v>
      </c>
      <c r="BW11" s="2">
        <v>141.58000000000001</v>
      </c>
      <c r="BY11" s="2">
        <v>28.06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3.22</v>
      </c>
      <c r="CK11" s="2">
        <v>0</v>
      </c>
    </row>
    <row r="12" spans="1:89" s="2" customFormat="1" ht="15" x14ac:dyDescent="0.25">
      <c r="A12" s="2" t="str">
        <f>"4/13"</f>
        <v>4/13</v>
      </c>
      <c r="B12" s="56" t="s">
        <v>88</v>
      </c>
      <c r="C12" s="57" t="str">
        <f>"10"</f>
        <v>10</v>
      </c>
      <c r="D12" s="57">
        <v>43.489515873463624</v>
      </c>
      <c r="E12" s="2">
        <v>1.9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0.25</v>
      </c>
      <c r="O12" s="2">
        <v>0.53</v>
      </c>
      <c r="P12" s="2">
        <v>136.44999999999999</v>
      </c>
      <c r="Q12" s="2">
        <v>12.4</v>
      </c>
      <c r="R12" s="2">
        <v>124.04</v>
      </c>
      <c r="S12" s="2">
        <v>6.82</v>
      </c>
      <c r="T12" s="2">
        <v>74.430000000000007</v>
      </c>
      <c r="U12" s="2">
        <v>0.09</v>
      </c>
      <c r="V12" s="2">
        <v>26.05</v>
      </c>
      <c r="W12" s="2">
        <v>21.09</v>
      </c>
      <c r="X12" s="2">
        <v>29.52</v>
      </c>
      <c r="Y12" s="2">
        <v>0.05</v>
      </c>
      <c r="Z12" s="2">
        <v>0</v>
      </c>
      <c r="AA12" s="2">
        <v>0.05</v>
      </c>
      <c r="AB12" s="2">
        <v>0.02</v>
      </c>
      <c r="AC12" s="2">
        <v>0.84</v>
      </c>
      <c r="AD12" s="2">
        <v>0.09</v>
      </c>
      <c r="AE12" s="2">
        <v>0</v>
      </c>
      <c r="AF12" s="2">
        <v>194.75</v>
      </c>
      <c r="AG12" s="2">
        <v>145.13</v>
      </c>
      <c r="AH12" s="2">
        <v>285.3</v>
      </c>
      <c r="AI12" s="2">
        <v>195.99</v>
      </c>
      <c r="AJ12" s="2">
        <v>69.459999999999994</v>
      </c>
      <c r="AK12" s="2">
        <v>117.84</v>
      </c>
      <c r="AL12" s="2">
        <v>86.83</v>
      </c>
      <c r="AM12" s="2">
        <v>166.22</v>
      </c>
      <c r="AN12" s="2">
        <v>94.27</v>
      </c>
      <c r="AO12" s="2">
        <v>107.92</v>
      </c>
      <c r="AP12" s="2">
        <v>193.51</v>
      </c>
      <c r="AQ12" s="2">
        <v>86.83</v>
      </c>
      <c r="AR12" s="2">
        <v>63.26</v>
      </c>
      <c r="AS12" s="2">
        <v>641.29999999999995</v>
      </c>
      <c r="AT12" s="2">
        <v>0</v>
      </c>
      <c r="AU12" s="2">
        <v>338.64</v>
      </c>
      <c r="AV12" s="2">
        <v>160.02000000000001</v>
      </c>
      <c r="AW12" s="2">
        <v>172.42</v>
      </c>
      <c r="AX12" s="2">
        <v>26.67</v>
      </c>
      <c r="AY12" s="2">
        <v>0</v>
      </c>
      <c r="AZ12" s="2">
        <v>0.01</v>
      </c>
      <c r="BA12" s="2">
        <v>0.05</v>
      </c>
      <c r="BB12" s="2">
        <v>0.13</v>
      </c>
      <c r="BC12" s="2">
        <v>0.16</v>
      </c>
      <c r="BD12" s="2">
        <v>0.41</v>
      </c>
      <c r="BE12" s="2">
        <v>0.05</v>
      </c>
      <c r="BF12" s="2">
        <v>0.86</v>
      </c>
      <c r="BG12" s="2">
        <v>0.01</v>
      </c>
      <c r="BH12" s="2">
        <v>0.19</v>
      </c>
      <c r="BI12" s="2">
        <v>0.01</v>
      </c>
      <c r="BJ12" s="2">
        <v>0</v>
      </c>
      <c r="BK12" s="2">
        <v>0</v>
      </c>
      <c r="BL12" s="2">
        <v>0.06</v>
      </c>
      <c r="BM12" s="2">
        <v>0.09</v>
      </c>
      <c r="BN12" s="2">
        <v>0.65</v>
      </c>
      <c r="BO12" s="2">
        <v>0</v>
      </c>
      <c r="BP12" s="2">
        <v>0</v>
      </c>
      <c r="BQ12" s="2">
        <v>0.09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5.0599999999999996</v>
      </c>
      <c r="BY12" s="2">
        <v>29.56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89</v>
      </c>
      <c r="C13" s="57" t="str">
        <f>"5"</f>
        <v>5</v>
      </c>
      <c r="D13" s="57">
        <v>34.476607520766343</v>
      </c>
      <c r="E13" s="2">
        <v>2.46</v>
      </c>
      <c r="F13" s="2">
        <v>0.11</v>
      </c>
      <c r="G13" s="2">
        <v>0</v>
      </c>
      <c r="H13" s="2">
        <v>0</v>
      </c>
      <c r="I13" s="2">
        <v>7.0000000000000007E-2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0.78</v>
      </c>
      <c r="Q13" s="2">
        <v>1.57</v>
      </c>
      <c r="R13" s="2">
        <v>1.25</v>
      </c>
      <c r="S13" s="2">
        <v>0</v>
      </c>
      <c r="T13" s="2">
        <v>1.57</v>
      </c>
      <c r="U13" s="2">
        <v>0.01</v>
      </c>
      <c r="V13" s="2">
        <v>20.87</v>
      </c>
      <c r="W13" s="2">
        <v>15.66</v>
      </c>
      <c r="X13" s="2">
        <v>23.48</v>
      </c>
      <c r="Y13" s="2">
        <v>0.05</v>
      </c>
      <c r="Z13" s="2">
        <v>0</v>
      </c>
      <c r="AA13" s="2">
        <v>0.01</v>
      </c>
      <c r="AB13" s="2">
        <v>0.01</v>
      </c>
      <c r="AC13" s="2">
        <v>0.01</v>
      </c>
      <c r="AD13" s="2">
        <v>0</v>
      </c>
      <c r="AE13" s="2">
        <v>0</v>
      </c>
      <c r="AF13" s="2">
        <v>2.19</v>
      </c>
      <c r="AG13" s="2">
        <v>2.14</v>
      </c>
      <c r="AH13" s="2">
        <v>3.97</v>
      </c>
      <c r="AI13" s="2">
        <v>2.35</v>
      </c>
      <c r="AJ13" s="2">
        <v>0.89</v>
      </c>
      <c r="AK13" s="2">
        <v>2.4500000000000002</v>
      </c>
      <c r="AL13" s="2">
        <v>2.2400000000000002</v>
      </c>
      <c r="AM13" s="2">
        <v>2.19</v>
      </c>
      <c r="AN13" s="2">
        <v>1.88</v>
      </c>
      <c r="AO13" s="2">
        <v>1.36</v>
      </c>
      <c r="AP13" s="2">
        <v>2.97</v>
      </c>
      <c r="AQ13" s="2">
        <v>1.83</v>
      </c>
      <c r="AR13" s="2">
        <v>1.25</v>
      </c>
      <c r="AS13" s="2">
        <v>7.41</v>
      </c>
      <c r="AT13" s="2">
        <v>0</v>
      </c>
      <c r="AU13" s="2">
        <v>2.5</v>
      </c>
      <c r="AV13" s="2">
        <v>2.82</v>
      </c>
      <c r="AW13" s="2">
        <v>2.19</v>
      </c>
      <c r="AX13" s="2">
        <v>0.52</v>
      </c>
      <c r="AY13" s="2">
        <v>0.14000000000000001</v>
      </c>
      <c r="AZ13" s="2">
        <v>0.06</v>
      </c>
      <c r="BA13" s="2">
        <v>0.03</v>
      </c>
      <c r="BB13" s="2">
        <v>0.08</v>
      </c>
      <c r="BC13" s="2">
        <v>0.09</v>
      </c>
      <c r="BD13" s="2">
        <v>0.41</v>
      </c>
      <c r="BE13" s="2">
        <v>0</v>
      </c>
      <c r="BF13" s="2">
        <v>1.1499999999999999</v>
      </c>
      <c r="BG13" s="2">
        <v>0</v>
      </c>
      <c r="BH13" s="2">
        <v>0.36</v>
      </c>
      <c r="BI13" s="2">
        <v>0</v>
      </c>
      <c r="BJ13" s="2">
        <v>0</v>
      </c>
      <c r="BK13" s="2">
        <v>0</v>
      </c>
      <c r="BL13" s="2">
        <v>0.08</v>
      </c>
      <c r="BM13" s="2">
        <v>0.12</v>
      </c>
      <c r="BN13" s="2">
        <v>0.94</v>
      </c>
      <c r="BO13" s="2">
        <v>0</v>
      </c>
      <c r="BP13" s="2">
        <v>0</v>
      </c>
      <c r="BQ13" s="2">
        <v>0.05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1.3</v>
      </c>
      <c r="BY13" s="2">
        <v>23.48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90</v>
      </c>
      <c r="C14" s="57" t="str">
        <f>"25"</f>
        <v>25</v>
      </c>
      <c r="D14" s="57">
        <v>69.376370597245426</v>
      </c>
      <c r="E14" s="2">
        <v>0.13</v>
      </c>
      <c r="F14" s="2">
        <v>0</v>
      </c>
      <c r="G14" s="2">
        <v>0</v>
      </c>
      <c r="H14" s="2">
        <v>0</v>
      </c>
      <c r="I14" s="2">
        <v>0.85</v>
      </c>
      <c r="J14" s="2">
        <v>12.05</v>
      </c>
      <c r="K14" s="2">
        <v>0.82</v>
      </c>
      <c r="L14" s="2">
        <v>0</v>
      </c>
      <c r="M14" s="2">
        <v>0</v>
      </c>
      <c r="N14" s="2">
        <v>0.08</v>
      </c>
      <c r="O14" s="2">
        <v>0.41</v>
      </c>
      <c r="P14" s="2">
        <v>110.43</v>
      </c>
      <c r="Q14" s="2">
        <v>33.72</v>
      </c>
      <c r="R14" s="2">
        <v>5.66</v>
      </c>
      <c r="S14" s="2">
        <v>8.49</v>
      </c>
      <c r="T14" s="2">
        <v>21.88</v>
      </c>
      <c r="U14" s="2">
        <v>0.51</v>
      </c>
      <c r="V14" s="2">
        <v>0</v>
      </c>
      <c r="W14" s="2">
        <v>0</v>
      </c>
      <c r="X14" s="2">
        <v>0</v>
      </c>
      <c r="Y14" s="2">
        <v>0.44</v>
      </c>
      <c r="Z14" s="2">
        <v>0.04</v>
      </c>
      <c r="AA14" s="2">
        <v>0.01</v>
      </c>
      <c r="AB14" s="2">
        <v>0.41</v>
      </c>
      <c r="AC14" s="2">
        <v>0.77</v>
      </c>
      <c r="AD14" s="2">
        <v>0</v>
      </c>
      <c r="AE14" s="2">
        <v>0</v>
      </c>
      <c r="AF14" s="2">
        <v>0</v>
      </c>
      <c r="AG14" s="2">
        <v>0</v>
      </c>
      <c r="AH14" s="2">
        <v>152.13</v>
      </c>
      <c r="AI14" s="2">
        <v>51.22</v>
      </c>
      <c r="AJ14" s="2">
        <v>30.12</v>
      </c>
      <c r="AK14" s="2">
        <v>60.23</v>
      </c>
      <c r="AL14" s="2">
        <v>22.65</v>
      </c>
      <c r="AM14" s="2">
        <v>108.11</v>
      </c>
      <c r="AN14" s="2">
        <v>67.180000000000007</v>
      </c>
      <c r="AO14" s="2">
        <v>93.44</v>
      </c>
      <c r="AP14" s="2">
        <v>77.48</v>
      </c>
      <c r="AQ14" s="2">
        <v>41.44</v>
      </c>
      <c r="AR14" s="2">
        <v>72.069999999999993</v>
      </c>
      <c r="AS14" s="2">
        <v>598.47</v>
      </c>
      <c r="AT14" s="2">
        <v>0</v>
      </c>
      <c r="AU14" s="2">
        <v>194.86</v>
      </c>
      <c r="AV14" s="2">
        <v>85.2</v>
      </c>
      <c r="AW14" s="2">
        <v>57.14</v>
      </c>
      <c r="AX14" s="2">
        <v>44.53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0.3</v>
      </c>
      <c r="BO14" s="2">
        <v>0</v>
      </c>
      <c r="BP14" s="2">
        <v>0</v>
      </c>
      <c r="BQ14" s="2">
        <v>0.23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8.7799999999999994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"29/10"</f>
        <v>29/10</v>
      </c>
      <c r="B15" s="56" t="s">
        <v>91</v>
      </c>
      <c r="C15" s="57" t="str">
        <f>"160"</f>
        <v>160</v>
      </c>
      <c r="D15" s="57">
        <v>33.087697909090302</v>
      </c>
      <c r="E15" s="2">
        <v>0</v>
      </c>
      <c r="F15" s="2">
        <v>0</v>
      </c>
      <c r="G15" s="2">
        <v>0</v>
      </c>
      <c r="H15" s="2">
        <v>0</v>
      </c>
      <c r="I15" s="2">
        <v>8.3000000000000007</v>
      </c>
      <c r="J15" s="2">
        <v>0</v>
      </c>
      <c r="K15" s="2">
        <v>0.11</v>
      </c>
      <c r="L15" s="2">
        <v>0</v>
      </c>
      <c r="M15" s="2">
        <v>0</v>
      </c>
      <c r="N15" s="2">
        <v>0.15</v>
      </c>
      <c r="O15" s="2">
        <v>0.05</v>
      </c>
      <c r="P15" s="2">
        <v>0.38</v>
      </c>
      <c r="Q15" s="2">
        <v>4.59</v>
      </c>
      <c r="R15" s="2">
        <v>1.29</v>
      </c>
      <c r="S15" s="2">
        <v>0.31</v>
      </c>
      <c r="T15" s="2">
        <v>0.55000000000000004</v>
      </c>
      <c r="U15" s="2">
        <v>0.04</v>
      </c>
      <c r="V15" s="2">
        <v>0</v>
      </c>
      <c r="W15" s="2">
        <v>0.24</v>
      </c>
      <c r="X15" s="2">
        <v>0.05</v>
      </c>
      <c r="Y15" s="2">
        <v>0.01</v>
      </c>
      <c r="Z15" s="2">
        <v>0</v>
      </c>
      <c r="AA15" s="2">
        <v>0</v>
      </c>
      <c r="AB15" s="2">
        <v>0</v>
      </c>
      <c r="AC15" s="2">
        <v>0.01</v>
      </c>
      <c r="AD15" s="2">
        <v>0.43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0.01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0.01</v>
      </c>
      <c r="BD15" s="2">
        <v>0.01</v>
      </c>
      <c r="BE15" s="2">
        <v>0</v>
      </c>
      <c r="BF15" s="2">
        <v>0.03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0.04</v>
      </c>
      <c r="BO15" s="2">
        <v>0</v>
      </c>
      <c r="BP15" s="2">
        <v>0</v>
      </c>
      <c r="BQ15" s="2">
        <v>0.03</v>
      </c>
      <c r="BR15" s="2">
        <v>0.03</v>
      </c>
      <c r="BS15" s="2">
        <v>0</v>
      </c>
      <c r="BT15" s="2">
        <v>0</v>
      </c>
      <c r="BU15" s="2">
        <v>0</v>
      </c>
      <c r="BV15" s="2">
        <v>0</v>
      </c>
      <c r="BW15" s="2">
        <v>158.52000000000001</v>
      </c>
      <c r="BY15" s="2">
        <v>0.04</v>
      </c>
      <c r="CA15" s="2">
        <v>7.0000000000000007E-2</v>
      </c>
      <c r="CB15" s="2">
        <v>0.02</v>
      </c>
      <c r="CC15" s="2">
        <v>0.04</v>
      </c>
      <c r="CD15" s="2">
        <v>3.32</v>
      </c>
      <c r="CE15" s="2">
        <v>1.36</v>
      </c>
      <c r="CF15" s="2">
        <v>2.34</v>
      </c>
      <c r="CG15" s="2">
        <v>0</v>
      </c>
      <c r="CH15" s="2">
        <v>0</v>
      </c>
      <c r="CI15" s="2">
        <v>0</v>
      </c>
      <c r="CJ15" s="2">
        <v>8.3800000000000008</v>
      </c>
      <c r="CK15" s="2">
        <v>0</v>
      </c>
    </row>
    <row r="16" spans="1:89" s="58" customFormat="1" ht="14.25" x14ac:dyDescent="0.2">
      <c r="B16" s="59" t="s">
        <v>92</v>
      </c>
      <c r="C16" s="60"/>
      <c r="D16" s="60">
        <v>337.25</v>
      </c>
      <c r="E16" s="58">
        <v>7.47</v>
      </c>
      <c r="F16" s="58">
        <v>0.18</v>
      </c>
      <c r="G16" s="58">
        <v>0</v>
      </c>
      <c r="H16" s="58">
        <v>0</v>
      </c>
      <c r="I16" s="58">
        <v>15.46</v>
      </c>
      <c r="J16" s="58">
        <v>29.34</v>
      </c>
      <c r="K16" s="58">
        <v>3.13</v>
      </c>
      <c r="L16" s="58">
        <v>0</v>
      </c>
      <c r="M16" s="58">
        <v>0</v>
      </c>
      <c r="N16" s="58">
        <v>0.55000000000000004</v>
      </c>
      <c r="O16" s="58">
        <v>1.97</v>
      </c>
      <c r="P16" s="58">
        <v>302.86</v>
      </c>
      <c r="Q16" s="58">
        <v>365.44</v>
      </c>
      <c r="R16" s="58">
        <v>251.99</v>
      </c>
      <c r="S16" s="58">
        <v>54.03</v>
      </c>
      <c r="T16" s="58">
        <v>262.26</v>
      </c>
      <c r="U16" s="58">
        <v>1.52</v>
      </c>
      <c r="V16" s="58">
        <v>62.8</v>
      </c>
      <c r="W16" s="58">
        <v>110.08</v>
      </c>
      <c r="X16" s="58">
        <v>95.24</v>
      </c>
      <c r="Y16" s="58">
        <v>1.25</v>
      </c>
      <c r="Z16" s="58">
        <v>0.14000000000000001</v>
      </c>
      <c r="AA16" s="58">
        <v>0.19</v>
      </c>
      <c r="AB16" s="58">
        <v>1.39</v>
      </c>
      <c r="AC16" s="58">
        <v>3.97</v>
      </c>
      <c r="AD16" s="58">
        <v>5.38</v>
      </c>
      <c r="AE16" s="58">
        <v>0</v>
      </c>
      <c r="AF16" s="58">
        <v>196.94</v>
      </c>
      <c r="AG16" s="58">
        <v>147.27000000000001</v>
      </c>
      <c r="AH16" s="58">
        <v>1434.46</v>
      </c>
      <c r="AI16" s="58">
        <v>671.01</v>
      </c>
      <c r="AJ16" s="58">
        <v>465.19</v>
      </c>
      <c r="AK16" s="58">
        <v>602.49</v>
      </c>
      <c r="AL16" s="58">
        <v>234.92</v>
      </c>
      <c r="AM16" s="58">
        <v>1085.0999999999999</v>
      </c>
      <c r="AN16" s="58">
        <v>781.33</v>
      </c>
      <c r="AO16" s="58">
        <v>1837.69</v>
      </c>
      <c r="AP16" s="58">
        <v>1794.63</v>
      </c>
      <c r="AQ16" s="58">
        <v>519.04999999999995</v>
      </c>
      <c r="AR16" s="58">
        <v>960.84</v>
      </c>
      <c r="AS16" s="58">
        <v>4713.26</v>
      </c>
      <c r="AT16" s="58">
        <v>1.82</v>
      </c>
      <c r="AU16" s="58">
        <v>1578.93</v>
      </c>
      <c r="AV16" s="58">
        <v>906.3</v>
      </c>
      <c r="AW16" s="58">
        <v>686.2</v>
      </c>
      <c r="AX16" s="58">
        <v>281.23</v>
      </c>
      <c r="AY16" s="58">
        <v>0.86</v>
      </c>
      <c r="AZ16" s="58">
        <v>1.0900000000000001</v>
      </c>
      <c r="BA16" s="58">
        <v>0.85</v>
      </c>
      <c r="BB16" s="58">
        <v>2.09</v>
      </c>
      <c r="BC16" s="58">
        <v>0.34</v>
      </c>
      <c r="BD16" s="58">
        <v>1.24</v>
      </c>
      <c r="BE16" s="58">
        <v>0.06</v>
      </c>
      <c r="BF16" s="58">
        <v>5.03</v>
      </c>
      <c r="BG16" s="58">
        <v>0.02</v>
      </c>
      <c r="BH16" s="58">
        <v>1.47</v>
      </c>
      <c r="BI16" s="58">
        <v>0.57999999999999996</v>
      </c>
      <c r="BJ16" s="58">
        <v>0.44</v>
      </c>
      <c r="BK16" s="58">
        <v>0</v>
      </c>
      <c r="BL16" s="58">
        <v>1.0900000000000001</v>
      </c>
      <c r="BM16" s="58">
        <v>0.47</v>
      </c>
      <c r="BN16" s="58">
        <v>24.86</v>
      </c>
      <c r="BO16" s="58">
        <v>0</v>
      </c>
      <c r="BP16" s="58">
        <v>0</v>
      </c>
      <c r="BQ16" s="58">
        <v>9.23</v>
      </c>
      <c r="BR16" s="58">
        <v>0.26</v>
      </c>
      <c r="BS16" s="58">
        <v>0.08</v>
      </c>
      <c r="BT16" s="58">
        <v>0</v>
      </c>
      <c r="BU16" s="58">
        <v>0</v>
      </c>
      <c r="BV16" s="58">
        <v>0</v>
      </c>
      <c r="BW16" s="58">
        <v>315.24</v>
      </c>
      <c r="BX16" s="58">
        <f>$D$16/$D$31*100</f>
        <v>32.076889421522189</v>
      </c>
      <c r="BY16" s="58">
        <v>81.150000000000006</v>
      </c>
      <c r="CA16" s="58">
        <v>7.0000000000000007E-2</v>
      </c>
      <c r="CB16" s="58">
        <v>0.02</v>
      </c>
      <c r="CC16" s="58">
        <v>0.04</v>
      </c>
      <c r="CD16" s="58">
        <v>3.32</v>
      </c>
      <c r="CE16" s="58">
        <v>1.36</v>
      </c>
      <c r="CF16" s="58">
        <v>2.34</v>
      </c>
      <c r="CG16" s="58">
        <v>0</v>
      </c>
      <c r="CH16" s="58">
        <v>0</v>
      </c>
      <c r="CI16" s="58">
        <v>0</v>
      </c>
      <c r="CJ16" s="58">
        <v>11.61</v>
      </c>
      <c r="CK16" s="58">
        <v>0</v>
      </c>
    </row>
    <row r="17" spans="1:89" s="2" customFormat="1" ht="15" x14ac:dyDescent="0.25">
      <c r="B17" s="61" t="s">
        <v>93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94</v>
      </c>
      <c r="C18" s="57" t="str">
        <f>"150"</f>
        <v>150</v>
      </c>
      <c r="D18" s="57">
        <v>65.588123805218459</v>
      </c>
      <c r="E18" s="2">
        <v>0</v>
      </c>
      <c r="F18" s="2">
        <v>0</v>
      </c>
      <c r="G18" s="2">
        <v>0</v>
      </c>
      <c r="H18" s="2">
        <v>0</v>
      </c>
      <c r="I18" s="2">
        <v>15.02</v>
      </c>
      <c r="J18" s="2">
        <v>0.3</v>
      </c>
      <c r="K18" s="2">
        <v>0.3</v>
      </c>
      <c r="L18" s="2">
        <v>0</v>
      </c>
      <c r="M18" s="2">
        <v>0</v>
      </c>
      <c r="N18" s="2">
        <v>0.76</v>
      </c>
      <c r="O18" s="2">
        <v>0.46</v>
      </c>
      <c r="P18" s="2">
        <v>9.1</v>
      </c>
      <c r="Q18" s="2">
        <v>182.02</v>
      </c>
      <c r="R18" s="2">
        <v>10.62</v>
      </c>
      <c r="S18" s="2">
        <v>6.07</v>
      </c>
      <c r="T18" s="2">
        <v>10.62</v>
      </c>
      <c r="U18" s="2">
        <v>2.12</v>
      </c>
      <c r="V18" s="2">
        <v>0</v>
      </c>
      <c r="W18" s="2">
        <v>0</v>
      </c>
      <c r="X18" s="2">
        <v>0</v>
      </c>
      <c r="Y18" s="2">
        <v>0.15</v>
      </c>
      <c r="Z18" s="2">
        <v>0.02</v>
      </c>
      <c r="AA18" s="2">
        <v>0.02</v>
      </c>
      <c r="AB18" s="2">
        <v>0.15</v>
      </c>
      <c r="AC18" s="2">
        <v>0.3</v>
      </c>
      <c r="AD18" s="2">
        <v>3.03</v>
      </c>
      <c r="AE18" s="2">
        <v>0.3</v>
      </c>
      <c r="AF18" s="2">
        <v>0</v>
      </c>
      <c r="AG18" s="2">
        <v>0</v>
      </c>
      <c r="AH18" s="2">
        <v>21.24</v>
      </c>
      <c r="AI18" s="2">
        <v>21.24</v>
      </c>
      <c r="AJ18" s="2">
        <v>3.03</v>
      </c>
      <c r="AK18" s="2">
        <v>12.13</v>
      </c>
      <c r="AL18" s="2">
        <v>3.03</v>
      </c>
      <c r="AM18" s="2">
        <v>10.62</v>
      </c>
      <c r="AN18" s="2">
        <v>19.72</v>
      </c>
      <c r="AO18" s="2">
        <v>12.13</v>
      </c>
      <c r="AP18" s="2">
        <v>87.98</v>
      </c>
      <c r="AQ18" s="2">
        <v>7.58</v>
      </c>
      <c r="AR18" s="2">
        <v>16.690000000000001</v>
      </c>
      <c r="AS18" s="2">
        <v>48.54</v>
      </c>
      <c r="AT18" s="2">
        <v>0</v>
      </c>
      <c r="AU18" s="2">
        <v>15.17</v>
      </c>
      <c r="AV18" s="2">
        <v>18.2</v>
      </c>
      <c r="AW18" s="2">
        <v>7.58</v>
      </c>
      <c r="AX18" s="2">
        <v>6.07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133.63</v>
      </c>
      <c r="BY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95</v>
      </c>
      <c r="C19" s="60"/>
      <c r="D19" s="60">
        <v>65.59</v>
      </c>
      <c r="E19" s="58">
        <v>0</v>
      </c>
      <c r="F19" s="58">
        <v>0</v>
      </c>
      <c r="G19" s="58">
        <v>0</v>
      </c>
      <c r="H19" s="58">
        <v>0</v>
      </c>
      <c r="I19" s="58">
        <v>15.02</v>
      </c>
      <c r="J19" s="58">
        <v>0.3</v>
      </c>
      <c r="K19" s="58">
        <v>0.3</v>
      </c>
      <c r="L19" s="58">
        <v>0</v>
      </c>
      <c r="M19" s="58">
        <v>0</v>
      </c>
      <c r="N19" s="58">
        <v>0.76</v>
      </c>
      <c r="O19" s="58">
        <v>0.46</v>
      </c>
      <c r="P19" s="58">
        <v>9.1</v>
      </c>
      <c r="Q19" s="58">
        <v>182.02</v>
      </c>
      <c r="R19" s="58">
        <v>10.62</v>
      </c>
      <c r="S19" s="58">
        <v>6.07</v>
      </c>
      <c r="T19" s="58">
        <v>10.62</v>
      </c>
      <c r="U19" s="58">
        <v>2.12</v>
      </c>
      <c r="V19" s="58">
        <v>0</v>
      </c>
      <c r="W19" s="58">
        <v>0</v>
      </c>
      <c r="X19" s="58">
        <v>0</v>
      </c>
      <c r="Y19" s="58">
        <v>0.15</v>
      </c>
      <c r="Z19" s="58">
        <v>0.02</v>
      </c>
      <c r="AA19" s="58">
        <v>0.02</v>
      </c>
      <c r="AB19" s="58">
        <v>0.15</v>
      </c>
      <c r="AC19" s="58">
        <v>0.3</v>
      </c>
      <c r="AD19" s="58">
        <v>3.03</v>
      </c>
      <c r="AE19" s="58">
        <v>0.3</v>
      </c>
      <c r="AF19" s="58">
        <v>0</v>
      </c>
      <c r="AG19" s="58">
        <v>0</v>
      </c>
      <c r="AH19" s="58">
        <v>21.24</v>
      </c>
      <c r="AI19" s="58">
        <v>21.24</v>
      </c>
      <c r="AJ19" s="58">
        <v>3.03</v>
      </c>
      <c r="AK19" s="58">
        <v>12.13</v>
      </c>
      <c r="AL19" s="58">
        <v>3.03</v>
      </c>
      <c r="AM19" s="58">
        <v>10.62</v>
      </c>
      <c r="AN19" s="58">
        <v>19.72</v>
      </c>
      <c r="AO19" s="58">
        <v>12.13</v>
      </c>
      <c r="AP19" s="58">
        <v>87.98</v>
      </c>
      <c r="AQ19" s="58">
        <v>7.58</v>
      </c>
      <c r="AR19" s="58">
        <v>16.690000000000001</v>
      </c>
      <c r="AS19" s="58">
        <v>48.54</v>
      </c>
      <c r="AT19" s="58">
        <v>0</v>
      </c>
      <c r="AU19" s="58">
        <v>15.17</v>
      </c>
      <c r="AV19" s="58">
        <v>18.2</v>
      </c>
      <c r="AW19" s="58">
        <v>7.58</v>
      </c>
      <c r="AX19" s="58">
        <v>6.07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133.63</v>
      </c>
      <c r="BX19" s="58">
        <f>$D$19/$D$31*100</f>
        <v>6.238467537902566</v>
      </c>
      <c r="BY19" s="58">
        <v>0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96</v>
      </c>
      <c r="C20" s="57"/>
      <c r="D20" s="57"/>
    </row>
    <row r="21" spans="1:89" s="2" customFormat="1" ht="15" x14ac:dyDescent="0.25">
      <c r="A21" s="2" t="str">
        <f>"16/2"</f>
        <v>16/2</v>
      </c>
      <c r="B21" s="56" t="s">
        <v>97</v>
      </c>
      <c r="C21" s="57" t="str">
        <f>"150"</f>
        <v>150</v>
      </c>
      <c r="D21" s="57">
        <v>114.63562253456071</v>
      </c>
      <c r="E21" s="2">
        <v>0.35</v>
      </c>
      <c r="F21" s="2">
        <v>1.45</v>
      </c>
      <c r="G21" s="2">
        <v>0</v>
      </c>
      <c r="H21" s="2">
        <v>0</v>
      </c>
      <c r="I21" s="2">
        <v>3.59</v>
      </c>
      <c r="J21" s="2">
        <v>12.35</v>
      </c>
      <c r="K21" s="2">
        <v>3.53</v>
      </c>
      <c r="L21" s="2">
        <v>0</v>
      </c>
      <c r="M21" s="2">
        <v>0</v>
      </c>
      <c r="N21" s="2">
        <v>0.17</v>
      </c>
      <c r="O21" s="2">
        <v>1.24</v>
      </c>
      <c r="P21" s="2">
        <v>8.1300000000000008</v>
      </c>
      <c r="Q21" s="2">
        <v>452.73</v>
      </c>
      <c r="R21" s="2">
        <v>26.38</v>
      </c>
      <c r="S21" s="2">
        <v>32.75</v>
      </c>
      <c r="T21" s="2">
        <v>86.48</v>
      </c>
      <c r="U21" s="2">
        <v>1.48</v>
      </c>
      <c r="V21" s="2">
        <v>0</v>
      </c>
      <c r="W21" s="2">
        <v>1052.49</v>
      </c>
      <c r="X21" s="2">
        <v>194.86</v>
      </c>
      <c r="Y21" s="2">
        <v>1.19</v>
      </c>
      <c r="Z21" s="2">
        <v>0.21</v>
      </c>
      <c r="AA21" s="2">
        <v>0.09</v>
      </c>
      <c r="AB21" s="2">
        <v>1.23</v>
      </c>
      <c r="AC21" s="2">
        <v>2.48</v>
      </c>
      <c r="AD21" s="2">
        <v>6.82</v>
      </c>
      <c r="AE21" s="2">
        <v>0</v>
      </c>
      <c r="AF21" s="2">
        <v>0</v>
      </c>
      <c r="AG21" s="2">
        <v>0</v>
      </c>
      <c r="AH21" s="2">
        <v>568.03</v>
      </c>
      <c r="AI21" s="2">
        <v>538.82000000000005</v>
      </c>
      <c r="AJ21" s="2">
        <v>72.819999999999993</v>
      </c>
      <c r="AK21" s="2">
        <v>296.99</v>
      </c>
      <c r="AL21" s="2">
        <v>95.94</v>
      </c>
      <c r="AM21" s="2">
        <v>352.81</v>
      </c>
      <c r="AN21" s="2">
        <v>329.42</v>
      </c>
      <c r="AO21" s="2">
        <v>606.92999999999995</v>
      </c>
      <c r="AP21" s="2">
        <v>773.45</v>
      </c>
      <c r="AQ21" s="2">
        <v>158.87</v>
      </c>
      <c r="AR21" s="2">
        <v>332.64</v>
      </c>
      <c r="AS21" s="2">
        <v>1163.2</v>
      </c>
      <c r="AT21" s="2">
        <v>114.37</v>
      </c>
      <c r="AU21" s="2">
        <v>233.35</v>
      </c>
      <c r="AV21" s="2">
        <v>290.18</v>
      </c>
      <c r="AW21" s="2">
        <v>241.97</v>
      </c>
      <c r="AX21" s="2">
        <v>89.03</v>
      </c>
      <c r="AY21" s="2">
        <v>0.06</v>
      </c>
      <c r="AZ21" s="2">
        <v>0.03</v>
      </c>
      <c r="BA21" s="2">
        <v>0.01</v>
      </c>
      <c r="BB21" s="2">
        <v>0.03</v>
      </c>
      <c r="BC21" s="2">
        <v>0.04</v>
      </c>
      <c r="BD21" s="2">
        <v>0.17</v>
      </c>
      <c r="BE21" s="2">
        <v>0</v>
      </c>
      <c r="BF21" s="2">
        <v>0.24</v>
      </c>
      <c r="BG21" s="2">
        <v>0</v>
      </c>
      <c r="BH21" s="2">
        <v>0.23</v>
      </c>
      <c r="BI21" s="2">
        <v>0.01</v>
      </c>
      <c r="BJ21" s="2">
        <v>0.02</v>
      </c>
      <c r="BK21" s="2">
        <v>0</v>
      </c>
      <c r="BL21" s="2">
        <v>0.03</v>
      </c>
      <c r="BM21" s="2">
        <v>0.04</v>
      </c>
      <c r="BN21" s="2">
        <v>0.71</v>
      </c>
      <c r="BO21" s="2">
        <v>0.01</v>
      </c>
      <c r="BP21" s="2">
        <v>0</v>
      </c>
      <c r="BQ21" s="2">
        <v>1.63</v>
      </c>
      <c r="BR21" s="2">
        <v>0.04</v>
      </c>
      <c r="BS21" s="2">
        <v>0</v>
      </c>
      <c r="BT21" s="2">
        <v>0</v>
      </c>
      <c r="BU21" s="2">
        <v>0</v>
      </c>
      <c r="BV21" s="2">
        <v>0</v>
      </c>
      <c r="BW21" s="2">
        <v>179.31</v>
      </c>
      <c r="BY21" s="2">
        <v>175.42</v>
      </c>
      <c r="CA21" s="2">
        <v>1.04</v>
      </c>
      <c r="CB21" s="2">
        <v>0.26</v>
      </c>
      <c r="CC21" s="2">
        <v>0.65</v>
      </c>
      <c r="CD21" s="2">
        <v>110.5</v>
      </c>
      <c r="CE21" s="2">
        <v>26</v>
      </c>
      <c r="CF21" s="2">
        <v>68.25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</row>
    <row r="22" spans="1:89" s="2" customFormat="1" ht="15" x14ac:dyDescent="0.25">
      <c r="A22" s="2" t="str">
        <f>"46/3"</f>
        <v>46/3</v>
      </c>
      <c r="B22" s="56" t="s">
        <v>142</v>
      </c>
      <c r="C22" s="57" t="str">
        <f>"110"</f>
        <v>110</v>
      </c>
      <c r="D22" s="57">
        <v>134.88946130000002</v>
      </c>
      <c r="E22" s="2">
        <v>1.37</v>
      </c>
      <c r="F22" s="2">
        <v>0.06</v>
      </c>
      <c r="G22" s="2">
        <v>0</v>
      </c>
      <c r="H22" s="2">
        <v>0</v>
      </c>
      <c r="I22" s="2">
        <v>0.71</v>
      </c>
      <c r="J22" s="2">
        <v>23.04</v>
      </c>
      <c r="K22" s="2">
        <v>1.26</v>
      </c>
      <c r="L22" s="2">
        <v>0</v>
      </c>
      <c r="M22" s="2">
        <v>0</v>
      </c>
      <c r="N22" s="2">
        <v>0</v>
      </c>
      <c r="O22" s="2">
        <v>0.5</v>
      </c>
      <c r="P22" s="2">
        <v>107.99</v>
      </c>
      <c r="Q22" s="2">
        <v>41.23</v>
      </c>
      <c r="R22" s="2">
        <v>7.72</v>
      </c>
      <c r="S22" s="2">
        <v>5.26</v>
      </c>
      <c r="T22" s="2">
        <v>29.21</v>
      </c>
      <c r="U22" s="2">
        <v>0.53</v>
      </c>
      <c r="V22" s="2">
        <v>6.6</v>
      </c>
      <c r="W22" s="2">
        <v>6.6</v>
      </c>
      <c r="X22" s="2">
        <v>12.38</v>
      </c>
      <c r="Y22" s="2">
        <v>0.59</v>
      </c>
      <c r="Z22" s="2">
        <v>0.05</v>
      </c>
      <c r="AA22" s="2">
        <v>0.01</v>
      </c>
      <c r="AB22" s="2">
        <v>0.36</v>
      </c>
      <c r="AC22" s="2">
        <v>1.0900000000000001</v>
      </c>
      <c r="AD22" s="2">
        <v>0</v>
      </c>
      <c r="AE22" s="2">
        <v>0</v>
      </c>
      <c r="AF22" s="2">
        <v>1.0900000000000001</v>
      </c>
      <c r="AG22" s="2">
        <v>1.06</v>
      </c>
      <c r="AH22" s="2">
        <v>288.49</v>
      </c>
      <c r="AI22" s="2">
        <v>90.11</v>
      </c>
      <c r="AJ22" s="2">
        <v>54.93</v>
      </c>
      <c r="AK22" s="2">
        <v>111.6</v>
      </c>
      <c r="AL22" s="2">
        <v>36.619999999999997</v>
      </c>
      <c r="AM22" s="2">
        <v>178.98</v>
      </c>
      <c r="AN22" s="2">
        <v>118.35</v>
      </c>
      <c r="AO22" s="2">
        <v>142.69999999999999</v>
      </c>
      <c r="AP22" s="2">
        <v>122.41</v>
      </c>
      <c r="AQ22" s="2">
        <v>71.92</v>
      </c>
      <c r="AR22" s="2">
        <v>125.07</v>
      </c>
      <c r="AS22" s="2">
        <v>1098.43</v>
      </c>
      <c r="AT22" s="2">
        <v>0</v>
      </c>
      <c r="AU22" s="2">
        <v>346.12</v>
      </c>
      <c r="AV22" s="2">
        <v>179.29</v>
      </c>
      <c r="AW22" s="2">
        <v>90.03</v>
      </c>
      <c r="AX22" s="2">
        <v>71.27</v>
      </c>
      <c r="AY22" s="2">
        <v>7.0000000000000007E-2</v>
      </c>
      <c r="AZ22" s="2">
        <v>0.03</v>
      </c>
      <c r="BA22" s="2">
        <v>0.02</v>
      </c>
      <c r="BB22" s="2">
        <v>0.04</v>
      </c>
      <c r="BC22" s="2">
        <v>0.04</v>
      </c>
      <c r="BD22" s="2">
        <v>0.19</v>
      </c>
      <c r="BE22" s="2">
        <v>0</v>
      </c>
      <c r="BF22" s="2">
        <v>0.59</v>
      </c>
      <c r="BG22" s="2">
        <v>0</v>
      </c>
      <c r="BH22" s="2">
        <v>0.17</v>
      </c>
      <c r="BI22" s="2">
        <v>0</v>
      </c>
      <c r="BJ22" s="2">
        <v>0</v>
      </c>
      <c r="BK22" s="2">
        <v>0</v>
      </c>
      <c r="BL22" s="2">
        <v>0.04</v>
      </c>
      <c r="BM22" s="2">
        <v>0.06</v>
      </c>
      <c r="BN22" s="2">
        <v>0.44</v>
      </c>
      <c r="BO22" s="2">
        <v>0</v>
      </c>
      <c r="BP22" s="2">
        <v>0</v>
      </c>
      <c r="BQ22" s="2">
        <v>0.18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5.55</v>
      </c>
      <c r="BY22" s="2">
        <v>7.7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0.28000000000000003</v>
      </c>
    </row>
    <row r="23" spans="1:89" s="2" customFormat="1" ht="15" x14ac:dyDescent="0.25">
      <c r="A23" s="2" t="str">
        <f>"11/8"</f>
        <v>11/8</v>
      </c>
      <c r="B23" s="56" t="s">
        <v>143</v>
      </c>
      <c r="C23" s="57" t="str">
        <f>"50"</f>
        <v>50</v>
      </c>
      <c r="D23" s="57">
        <v>72.269759624999992</v>
      </c>
      <c r="E23" s="2">
        <v>1.56</v>
      </c>
      <c r="F23" s="2">
        <v>1.1000000000000001</v>
      </c>
      <c r="G23" s="2">
        <v>0</v>
      </c>
      <c r="H23" s="2">
        <v>0</v>
      </c>
      <c r="I23" s="2">
        <v>1.05</v>
      </c>
      <c r="J23" s="2">
        <v>1.47</v>
      </c>
      <c r="K23" s="2">
        <v>0.08</v>
      </c>
      <c r="L23" s="2">
        <v>0</v>
      </c>
      <c r="M23" s="2">
        <v>0</v>
      </c>
      <c r="N23" s="2">
        <v>0.03</v>
      </c>
      <c r="O23" s="2">
        <v>0.89</v>
      </c>
      <c r="P23" s="2">
        <v>121.55</v>
      </c>
      <c r="Q23" s="2">
        <v>126.91</v>
      </c>
      <c r="R23" s="2">
        <v>30.14</v>
      </c>
      <c r="S23" s="2">
        <v>9.4600000000000009</v>
      </c>
      <c r="T23" s="2">
        <v>127.82</v>
      </c>
      <c r="U23" s="2">
        <v>2.39</v>
      </c>
      <c r="V23" s="2">
        <v>2840.83</v>
      </c>
      <c r="W23" s="2">
        <v>297.36</v>
      </c>
      <c r="X23" s="2">
        <v>2902.84</v>
      </c>
      <c r="Y23" s="2">
        <v>1.0900000000000001</v>
      </c>
      <c r="Z23" s="2">
        <v>0.09</v>
      </c>
      <c r="AA23" s="2">
        <v>0.63</v>
      </c>
      <c r="AB23" s="2">
        <v>2.5299999999999998</v>
      </c>
      <c r="AC23" s="2">
        <v>4.7699999999999996</v>
      </c>
      <c r="AD23" s="2">
        <v>4.04</v>
      </c>
      <c r="AE23" s="2">
        <v>0</v>
      </c>
      <c r="AF23" s="2">
        <v>37.86</v>
      </c>
      <c r="AG23" s="2">
        <v>37.39</v>
      </c>
      <c r="AH23" s="2">
        <v>82.71</v>
      </c>
      <c r="AI23" s="2">
        <v>57.23</v>
      </c>
      <c r="AJ23" s="2">
        <v>20.7</v>
      </c>
      <c r="AK23" s="2">
        <v>37.46</v>
      </c>
      <c r="AL23" s="2">
        <v>12.54</v>
      </c>
      <c r="AM23" s="2">
        <v>45.46</v>
      </c>
      <c r="AN23" s="2">
        <v>7.88</v>
      </c>
      <c r="AO23" s="2">
        <v>9.41</v>
      </c>
      <c r="AP23" s="2">
        <v>8.27</v>
      </c>
      <c r="AQ23" s="2">
        <v>4.87</v>
      </c>
      <c r="AR23" s="2">
        <v>8.24</v>
      </c>
      <c r="AS23" s="2">
        <v>72.02</v>
      </c>
      <c r="AT23" s="2">
        <v>0</v>
      </c>
      <c r="AU23" s="2">
        <v>22.71</v>
      </c>
      <c r="AV23" s="2">
        <v>11.93</v>
      </c>
      <c r="AW23" s="2">
        <v>48.46</v>
      </c>
      <c r="AX23" s="2">
        <v>10.67</v>
      </c>
      <c r="AY23" s="2">
        <v>0.02</v>
      </c>
      <c r="AZ23" s="2">
        <v>0.01</v>
      </c>
      <c r="BA23" s="2">
        <v>0</v>
      </c>
      <c r="BB23" s="2">
        <v>0.01</v>
      </c>
      <c r="BC23" s="2">
        <v>0.01</v>
      </c>
      <c r="BD23" s="2">
        <v>0.05</v>
      </c>
      <c r="BE23" s="2">
        <v>0</v>
      </c>
      <c r="BF23" s="2">
        <v>0.24</v>
      </c>
      <c r="BG23" s="2">
        <v>0</v>
      </c>
      <c r="BH23" s="2">
        <v>0.11</v>
      </c>
      <c r="BI23" s="2">
        <v>0</v>
      </c>
      <c r="BJ23" s="2">
        <v>0.01</v>
      </c>
      <c r="BK23" s="2">
        <v>0</v>
      </c>
      <c r="BL23" s="2">
        <v>0.01</v>
      </c>
      <c r="BM23" s="2">
        <v>0.02</v>
      </c>
      <c r="BN23" s="2">
        <v>0.48</v>
      </c>
      <c r="BO23" s="2">
        <v>0</v>
      </c>
      <c r="BP23" s="2">
        <v>0</v>
      </c>
      <c r="BQ23" s="2">
        <v>0.9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47.46</v>
      </c>
      <c r="BY23" s="2">
        <v>2890.39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0.21</v>
      </c>
    </row>
    <row r="24" spans="1:89" s="2" customFormat="1" ht="15" x14ac:dyDescent="0.25">
      <c r="A24" s="2" t="str">
        <f>"6/10"</f>
        <v>6/10</v>
      </c>
      <c r="B24" s="56" t="s">
        <v>98</v>
      </c>
      <c r="C24" s="57" t="str">
        <f>"160"</f>
        <v>160</v>
      </c>
      <c r="D24" s="57">
        <v>65.652939139194572</v>
      </c>
      <c r="E24" s="2">
        <v>0.01</v>
      </c>
      <c r="F24" s="2">
        <v>0</v>
      </c>
      <c r="G24" s="2">
        <v>0</v>
      </c>
      <c r="H24" s="2">
        <v>0</v>
      </c>
      <c r="I24" s="2">
        <v>14.69</v>
      </c>
      <c r="J24" s="2">
        <v>0.38</v>
      </c>
      <c r="K24" s="2">
        <v>2.29</v>
      </c>
      <c r="L24" s="2">
        <v>0</v>
      </c>
      <c r="M24" s="2">
        <v>0</v>
      </c>
      <c r="N24" s="2">
        <v>0.2</v>
      </c>
      <c r="O24" s="2">
        <v>0.54</v>
      </c>
      <c r="P24" s="2">
        <v>2.34</v>
      </c>
      <c r="Q24" s="2">
        <v>227.54</v>
      </c>
      <c r="R24" s="2">
        <v>21</v>
      </c>
      <c r="S24" s="2">
        <v>13.34</v>
      </c>
      <c r="T24" s="2">
        <v>18.16</v>
      </c>
      <c r="U24" s="2">
        <v>0.44</v>
      </c>
      <c r="V24" s="2">
        <v>0</v>
      </c>
      <c r="W24" s="2">
        <v>421.19</v>
      </c>
      <c r="X24" s="2">
        <v>77.95</v>
      </c>
      <c r="Y24" s="2">
        <v>0.74</v>
      </c>
      <c r="Z24" s="2">
        <v>0.01</v>
      </c>
      <c r="AA24" s="2">
        <v>0.02</v>
      </c>
      <c r="AB24" s="2">
        <v>0.34</v>
      </c>
      <c r="AC24" s="2">
        <v>0.52</v>
      </c>
      <c r="AD24" s="2">
        <v>0.21</v>
      </c>
      <c r="AE24" s="2">
        <v>0</v>
      </c>
      <c r="AF24" s="2">
        <v>0</v>
      </c>
      <c r="AG24" s="2">
        <v>0</v>
      </c>
      <c r="AH24" s="2">
        <v>0.01</v>
      </c>
      <c r="AI24" s="2">
        <v>0.01</v>
      </c>
      <c r="AJ24" s="2">
        <v>0</v>
      </c>
      <c r="AK24" s="2">
        <v>0.01</v>
      </c>
      <c r="AL24" s="2">
        <v>0</v>
      </c>
      <c r="AM24" s="2">
        <v>0.01</v>
      </c>
      <c r="AN24" s="2">
        <v>0.01</v>
      </c>
      <c r="AO24" s="2">
        <v>0.01</v>
      </c>
      <c r="AP24" s="2">
        <v>0.04</v>
      </c>
      <c r="AQ24" s="2">
        <v>0</v>
      </c>
      <c r="AR24" s="2">
        <v>0.01</v>
      </c>
      <c r="AS24" s="2">
        <v>0.02</v>
      </c>
      <c r="AT24" s="2">
        <v>0</v>
      </c>
      <c r="AU24" s="2">
        <v>0.01</v>
      </c>
      <c r="AV24" s="2">
        <v>0.01</v>
      </c>
      <c r="AW24" s="2">
        <v>0</v>
      </c>
      <c r="AX24" s="2">
        <v>0</v>
      </c>
      <c r="AY24" s="2">
        <v>0.01</v>
      </c>
      <c r="AZ24" s="2">
        <v>0.01</v>
      </c>
      <c r="BA24" s="2">
        <v>0.01</v>
      </c>
      <c r="BB24" s="2">
        <v>0.01</v>
      </c>
      <c r="BC24" s="2">
        <v>0.01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0.01</v>
      </c>
      <c r="BJ24" s="2">
        <v>0</v>
      </c>
      <c r="BK24" s="2">
        <v>0</v>
      </c>
      <c r="BL24" s="2">
        <v>0</v>
      </c>
      <c r="BM24" s="2">
        <v>0.01</v>
      </c>
      <c r="BN24" s="2">
        <v>0.01</v>
      </c>
      <c r="BO24" s="2">
        <v>0</v>
      </c>
      <c r="BP24" s="2">
        <v>0</v>
      </c>
      <c r="BQ24" s="2">
        <v>0</v>
      </c>
      <c r="BR24" s="2">
        <v>0</v>
      </c>
      <c r="BS24" s="2">
        <v>0.01</v>
      </c>
      <c r="BT24" s="2">
        <v>0</v>
      </c>
      <c r="BU24" s="2">
        <v>0</v>
      </c>
      <c r="BV24" s="2">
        <v>0</v>
      </c>
      <c r="BW24" s="2">
        <v>170.68</v>
      </c>
      <c r="BY24" s="2">
        <v>70.2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8.59</v>
      </c>
      <c r="CK24" s="2">
        <v>0</v>
      </c>
    </row>
    <row r="25" spans="1:89" s="2" customFormat="1" ht="15" x14ac:dyDescent="0.25">
      <c r="A25" s="2" t="str">
        <f>"-"</f>
        <v>-</v>
      </c>
      <c r="B25" s="56" t="s">
        <v>99</v>
      </c>
      <c r="C25" s="57" t="str">
        <f>"20"</f>
        <v>20</v>
      </c>
      <c r="D25" s="57">
        <v>47.753124022940419</v>
      </c>
      <c r="E25" s="2">
        <v>0</v>
      </c>
      <c r="F25" s="2">
        <v>0</v>
      </c>
      <c r="G25" s="2">
        <v>0</v>
      </c>
      <c r="H25" s="2">
        <v>0</v>
      </c>
      <c r="I25" s="2">
        <v>0.23</v>
      </c>
      <c r="J25" s="2">
        <v>9.73</v>
      </c>
      <c r="K25" s="2">
        <v>0.04</v>
      </c>
      <c r="L25" s="2">
        <v>0</v>
      </c>
      <c r="M25" s="2">
        <v>0</v>
      </c>
      <c r="N25" s="2">
        <v>0</v>
      </c>
      <c r="O25" s="2">
        <v>0.38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108.55</v>
      </c>
      <c r="AI25" s="2">
        <v>36</v>
      </c>
      <c r="AJ25" s="2">
        <v>21.34</v>
      </c>
      <c r="AK25" s="2">
        <v>42.68</v>
      </c>
      <c r="AL25" s="2">
        <v>16.14</v>
      </c>
      <c r="AM25" s="2">
        <v>77.19</v>
      </c>
      <c r="AN25" s="2">
        <v>47.87</v>
      </c>
      <c r="AO25" s="2">
        <v>66.8</v>
      </c>
      <c r="AP25" s="2">
        <v>55.11</v>
      </c>
      <c r="AQ25" s="2">
        <v>28.95</v>
      </c>
      <c r="AR25" s="2">
        <v>51.21</v>
      </c>
      <c r="AS25" s="2">
        <v>428.25</v>
      </c>
      <c r="AT25" s="2">
        <v>0</v>
      </c>
      <c r="AU25" s="2">
        <v>139.53</v>
      </c>
      <c r="AV25" s="2">
        <v>60.68</v>
      </c>
      <c r="AW25" s="2">
        <v>40.26</v>
      </c>
      <c r="AX25" s="2">
        <v>31.91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0.02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0.01</v>
      </c>
      <c r="BO25" s="2">
        <v>0</v>
      </c>
      <c r="BP25" s="2">
        <v>0</v>
      </c>
      <c r="BQ25" s="2">
        <v>0.06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8.34</v>
      </c>
      <c r="BY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</row>
    <row r="26" spans="1:89" s="58" customFormat="1" ht="14.25" x14ac:dyDescent="0.2">
      <c r="B26" s="59" t="s">
        <v>100</v>
      </c>
      <c r="C26" s="60"/>
      <c r="D26" s="60">
        <v>471.42</v>
      </c>
      <c r="E26" s="58">
        <v>3.5</v>
      </c>
      <c r="F26" s="58">
        <v>3.74</v>
      </c>
      <c r="G26" s="58">
        <v>0</v>
      </c>
      <c r="H26" s="58">
        <v>0</v>
      </c>
      <c r="I26" s="58">
        <v>24.37</v>
      </c>
      <c r="J26" s="58">
        <v>47.05</v>
      </c>
      <c r="K26" s="58">
        <v>8.2200000000000006</v>
      </c>
      <c r="L26" s="58">
        <v>0</v>
      </c>
      <c r="M26" s="58">
        <v>0</v>
      </c>
      <c r="N26" s="58">
        <v>0.53</v>
      </c>
      <c r="O26" s="58">
        <v>3.99</v>
      </c>
      <c r="P26" s="58">
        <v>249.02</v>
      </c>
      <c r="Q26" s="58">
        <v>934.11</v>
      </c>
      <c r="R26" s="58">
        <v>96.85</v>
      </c>
      <c r="S26" s="58">
        <v>77.09</v>
      </c>
      <c r="T26" s="58">
        <v>285.25</v>
      </c>
      <c r="U26" s="58">
        <v>5.15</v>
      </c>
      <c r="V26" s="58">
        <v>2847.43</v>
      </c>
      <c r="W26" s="58">
        <v>6917.38</v>
      </c>
      <c r="X26" s="58">
        <v>4062.13</v>
      </c>
      <c r="Y26" s="58">
        <v>4.55</v>
      </c>
      <c r="Z26" s="58">
        <v>0.38</v>
      </c>
      <c r="AA26" s="58">
        <v>0.79</v>
      </c>
      <c r="AB26" s="58">
        <v>4.8899999999999997</v>
      </c>
      <c r="AC26" s="58">
        <v>9.35</v>
      </c>
      <c r="AD26" s="58">
        <v>13.22</v>
      </c>
      <c r="AE26" s="58">
        <v>0</v>
      </c>
      <c r="AF26" s="58">
        <v>38.950000000000003</v>
      </c>
      <c r="AG26" s="58">
        <v>38.450000000000003</v>
      </c>
      <c r="AH26" s="58">
        <v>1067.92</v>
      </c>
      <c r="AI26" s="58">
        <v>739.21</v>
      </c>
      <c r="AJ26" s="58">
        <v>173.93</v>
      </c>
      <c r="AK26" s="58">
        <v>503.24</v>
      </c>
      <c r="AL26" s="58">
        <v>165.4</v>
      </c>
      <c r="AM26" s="58">
        <v>668.44</v>
      </c>
      <c r="AN26" s="58">
        <v>524.70000000000005</v>
      </c>
      <c r="AO26" s="58">
        <v>843.85</v>
      </c>
      <c r="AP26" s="58">
        <v>1018.07</v>
      </c>
      <c r="AQ26" s="58">
        <v>271.2</v>
      </c>
      <c r="AR26" s="58">
        <v>530</v>
      </c>
      <c r="AS26" s="58">
        <v>2864.99</v>
      </c>
      <c r="AT26" s="58">
        <v>114.37</v>
      </c>
      <c r="AU26" s="58">
        <v>755.39</v>
      </c>
      <c r="AV26" s="58">
        <v>557.13</v>
      </c>
      <c r="AW26" s="58">
        <v>429.15</v>
      </c>
      <c r="AX26" s="58">
        <v>208.2</v>
      </c>
      <c r="AY26" s="58">
        <v>0.2</v>
      </c>
      <c r="AZ26" s="58">
        <v>0.09</v>
      </c>
      <c r="BA26" s="58">
        <v>0.05</v>
      </c>
      <c r="BB26" s="58">
        <v>0.12</v>
      </c>
      <c r="BC26" s="58">
        <v>0.13</v>
      </c>
      <c r="BD26" s="58">
        <v>0.56000000000000005</v>
      </c>
      <c r="BE26" s="58">
        <v>0</v>
      </c>
      <c r="BF26" s="58">
        <v>1.2</v>
      </c>
      <c r="BG26" s="58">
        <v>0</v>
      </c>
      <c r="BH26" s="58">
        <v>0.56999999999999995</v>
      </c>
      <c r="BI26" s="58">
        <v>0.03</v>
      </c>
      <c r="BJ26" s="58">
        <v>0.04</v>
      </c>
      <c r="BK26" s="58">
        <v>0</v>
      </c>
      <c r="BL26" s="58">
        <v>0.11</v>
      </c>
      <c r="BM26" s="58">
        <v>0.15</v>
      </c>
      <c r="BN26" s="58">
        <v>2.06</v>
      </c>
      <c r="BO26" s="58">
        <v>0.02</v>
      </c>
      <c r="BP26" s="58">
        <v>0</v>
      </c>
      <c r="BQ26" s="58">
        <v>3.78</v>
      </c>
      <c r="BR26" s="58">
        <v>0.05</v>
      </c>
      <c r="BS26" s="58">
        <v>0.01</v>
      </c>
      <c r="BT26" s="58">
        <v>0</v>
      </c>
      <c r="BU26" s="58">
        <v>0</v>
      </c>
      <c r="BV26" s="58">
        <v>0</v>
      </c>
      <c r="BW26" s="58">
        <v>449.8</v>
      </c>
      <c r="BX26" s="58">
        <f>$D$26/$D$31*100</f>
        <v>44.838212634822803</v>
      </c>
      <c r="BY26" s="58">
        <v>4000.33</v>
      </c>
      <c r="CA26" s="58">
        <v>1.04</v>
      </c>
      <c r="CB26" s="58">
        <v>0.26</v>
      </c>
      <c r="CC26" s="58">
        <v>0.65</v>
      </c>
      <c r="CD26" s="58">
        <v>110.5</v>
      </c>
      <c r="CE26" s="58">
        <v>26</v>
      </c>
      <c r="CF26" s="58">
        <v>68.25</v>
      </c>
      <c r="CG26" s="58">
        <v>0</v>
      </c>
      <c r="CH26" s="58">
        <v>0</v>
      </c>
      <c r="CI26" s="58">
        <v>0</v>
      </c>
      <c r="CJ26" s="58">
        <v>9.84</v>
      </c>
      <c r="CK26" s="58">
        <v>0.48</v>
      </c>
    </row>
    <row r="27" spans="1:89" s="2" customFormat="1" ht="15" x14ac:dyDescent="0.25">
      <c r="B27" s="61" t="s">
        <v>101</v>
      </c>
      <c r="C27" s="57"/>
      <c r="D27" s="57"/>
    </row>
    <row r="28" spans="1:89" s="2" customFormat="1" ht="15" x14ac:dyDescent="0.25">
      <c r="A28" s="2" t="str">
        <f>"23/12"</f>
        <v>23/12</v>
      </c>
      <c r="B28" s="56" t="s">
        <v>144</v>
      </c>
      <c r="C28" s="57" t="str">
        <f>"50"</f>
        <v>50</v>
      </c>
      <c r="D28" s="57">
        <v>132.04837472381749</v>
      </c>
      <c r="E28" s="2">
        <v>2.4</v>
      </c>
      <c r="F28" s="2">
        <v>0.56000000000000005</v>
      </c>
      <c r="G28" s="2">
        <v>0</v>
      </c>
      <c r="H28" s="2">
        <v>0</v>
      </c>
      <c r="I28" s="2">
        <v>8.34</v>
      </c>
      <c r="J28" s="2">
        <v>11.21</v>
      </c>
      <c r="K28" s="2">
        <v>0.59</v>
      </c>
      <c r="L28" s="2">
        <v>0</v>
      </c>
      <c r="M28" s="2">
        <v>0</v>
      </c>
      <c r="N28" s="2">
        <v>0.33</v>
      </c>
      <c r="O28" s="2">
        <v>0.42</v>
      </c>
      <c r="P28" s="2">
        <v>25.48</v>
      </c>
      <c r="Q28" s="2">
        <v>73.540000000000006</v>
      </c>
      <c r="R28" s="2">
        <v>43.72</v>
      </c>
      <c r="S28" s="2">
        <v>7.59</v>
      </c>
      <c r="T28" s="2">
        <v>50.97</v>
      </c>
      <c r="U28" s="2">
        <v>0.32</v>
      </c>
      <c r="V28" s="2">
        <v>19.600000000000001</v>
      </c>
      <c r="W28" s="2">
        <v>11.61</v>
      </c>
      <c r="X28" s="2">
        <v>35.200000000000003</v>
      </c>
      <c r="Y28" s="2">
        <v>0.69</v>
      </c>
      <c r="Z28" s="2">
        <v>0.03</v>
      </c>
      <c r="AA28" s="2">
        <v>7.0000000000000007E-2</v>
      </c>
      <c r="AB28" s="2">
        <v>0.21</v>
      </c>
      <c r="AC28" s="2">
        <v>1.01</v>
      </c>
      <c r="AD28" s="2">
        <v>0.1</v>
      </c>
      <c r="AE28" s="2">
        <v>0</v>
      </c>
      <c r="AF28" s="2">
        <v>0</v>
      </c>
      <c r="AG28" s="2">
        <v>0</v>
      </c>
      <c r="AH28" s="2">
        <v>274.51</v>
      </c>
      <c r="AI28" s="2">
        <v>162.86000000000001</v>
      </c>
      <c r="AJ28" s="2">
        <v>69.48</v>
      </c>
      <c r="AK28" s="2">
        <v>119.56</v>
      </c>
      <c r="AL28" s="2">
        <v>42.65</v>
      </c>
      <c r="AM28" s="2">
        <v>168.11</v>
      </c>
      <c r="AN28" s="2">
        <v>124.45</v>
      </c>
      <c r="AO28" s="2">
        <v>152.34</v>
      </c>
      <c r="AP28" s="2">
        <v>190.42</v>
      </c>
      <c r="AQ28" s="2">
        <v>76.31</v>
      </c>
      <c r="AR28" s="2">
        <v>96.82</v>
      </c>
      <c r="AS28" s="2">
        <v>790.78</v>
      </c>
      <c r="AT28" s="2">
        <v>4.8</v>
      </c>
      <c r="AU28" s="2">
        <v>276.5</v>
      </c>
      <c r="AV28" s="2">
        <v>189.59</v>
      </c>
      <c r="AW28" s="2">
        <v>116.47</v>
      </c>
      <c r="AX28" s="2">
        <v>57.85</v>
      </c>
      <c r="AY28" s="2">
        <v>0.11</v>
      </c>
      <c r="AZ28" s="2">
        <v>0.06</v>
      </c>
      <c r="BA28" s="2">
        <v>0.03</v>
      </c>
      <c r="BB28" s="2">
        <v>7.0000000000000007E-2</v>
      </c>
      <c r="BC28" s="2">
        <v>0.08</v>
      </c>
      <c r="BD28" s="2">
        <v>0.32</v>
      </c>
      <c r="BE28" s="2">
        <v>0.02</v>
      </c>
      <c r="BF28" s="2">
        <v>0.68</v>
      </c>
      <c r="BG28" s="2">
        <v>0.01</v>
      </c>
      <c r="BH28" s="2">
        <v>0.24</v>
      </c>
      <c r="BI28" s="2">
        <v>0.01</v>
      </c>
      <c r="BJ28" s="2">
        <v>0.01</v>
      </c>
      <c r="BK28" s="2">
        <v>0</v>
      </c>
      <c r="BL28" s="2">
        <v>0.05</v>
      </c>
      <c r="BM28" s="2">
        <v>0.08</v>
      </c>
      <c r="BN28" s="2">
        <v>0.85</v>
      </c>
      <c r="BO28" s="2">
        <v>0.01</v>
      </c>
      <c r="BP28" s="2">
        <v>0</v>
      </c>
      <c r="BQ28" s="2">
        <v>0.76</v>
      </c>
      <c r="BR28" s="2">
        <v>0.03</v>
      </c>
      <c r="BS28" s="2">
        <v>0.03</v>
      </c>
      <c r="BT28" s="2">
        <v>0</v>
      </c>
      <c r="BU28" s="2">
        <v>0</v>
      </c>
      <c r="BV28" s="2">
        <v>0</v>
      </c>
      <c r="BW28" s="2">
        <v>38.86</v>
      </c>
      <c r="BY28" s="2">
        <v>21.53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7.37</v>
      </c>
      <c r="CK28" s="2">
        <v>0</v>
      </c>
    </row>
    <row r="29" spans="1:89" s="2" customFormat="1" ht="15" x14ac:dyDescent="0.25">
      <c r="A29" s="2" t="str">
        <f>"-"</f>
        <v>-</v>
      </c>
      <c r="B29" s="56" t="s">
        <v>103</v>
      </c>
      <c r="C29" s="57" t="str">
        <f>"160"</f>
        <v>160</v>
      </c>
      <c r="D29" s="57">
        <v>45.073822735421992</v>
      </c>
      <c r="E29" s="2">
        <v>0</v>
      </c>
      <c r="F29" s="2">
        <v>0</v>
      </c>
      <c r="G29" s="2">
        <v>0</v>
      </c>
      <c r="H29" s="2">
        <v>0</v>
      </c>
      <c r="I29" s="2">
        <v>5.97</v>
      </c>
      <c r="J29" s="2">
        <v>0</v>
      </c>
      <c r="K29" s="2">
        <v>0</v>
      </c>
      <c r="L29" s="2">
        <v>0</v>
      </c>
      <c r="M29" s="2">
        <v>0</v>
      </c>
      <c r="N29" s="2">
        <v>1.27</v>
      </c>
      <c r="O29" s="2">
        <v>1.04</v>
      </c>
      <c r="P29" s="2">
        <v>77.61</v>
      </c>
      <c r="Q29" s="2">
        <v>226.86</v>
      </c>
      <c r="R29" s="2">
        <v>188.06</v>
      </c>
      <c r="S29" s="2">
        <v>22.39</v>
      </c>
      <c r="T29" s="2">
        <v>141.79</v>
      </c>
      <c r="U29" s="2">
        <v>0.15</v>
      </c>
      <c r="V29" s="2">
        <v>0</v>
      </c>
      <c r="W29" s="2">
        <v>0</v>
      </c>
      <c r="X29" s="2">
        <v>0</v>
      </c>
      <c r="Y29" s="2">
        <v>0</v>
      </c>
      <c r="Z29" s="2">
        <v>0.06</v>
      </c>
      <c r="AA29" s="2">
        <v>0.25</v>
      </c>
      <c r="AB29" s="2">
        <v>0.15</v>
      </c>
      <c r="AC29" s="2">
        <v>1.34</v>
      </c>
      <c r="AD29" s="2">
        <v>1.04</v>
      </c>
      <c r="AE29" s="2">
        <v>0</v>
      </c>
      <c r="AF29" s="2">
        <v>0</v>
      </c>
      <c r="AG29" s="2">
        <v>0</v>
      </c>
      <c r="AH29" s="2">
        <v>413.43</v>
      </c>
      <c r="AI29" s="2">
        <v>358.2</v>
      </c>
      <c r="AJ29" s="2">
        <v>105.97</v>
      </c>
      <c r="AK29" s="2">
        <v>164.18</v>
      </c>
      <c r="AL29" s="2">
        <v>64.180000000000007</v>
      </c>
      <c r="AM29" s="2">
        <v>210.44</v>
      </c>
      <c r="AN29" s="2">
        <v>158.21</v>
      </c>
      <c r="AO29" s="2">
        <v>156.71</v>
      </c>
      <c r="AP29" s="2">
        <v>322.38</v>
      </c>
      <c r="AQ29" s="2">
        <v>116.42</v>
      </c>
      <c r="AR29" s="2">
        <v>68.66</v>
      </c>
      <c r="AS29" s="2">
        <v>755.21</v>
      </c>
      <c r="AT29" s="2">
        <v>0</v>
      </c>
      <c r="AU29" s="2">
        <v>405.96</v>
      </c>
      <c r="AV29" s="2">
        <v>276.11</v>
      </c>
      <c r="AW29" s="2">
        <v>231.34</v>
      </c>
      <c r="AX29" s="2">
        <v>29.85</v>
      </c>
      <c r="AY29" s="2">
        <v>0.15</v>
      </c>
      <c r="AZ29" s="2">
        <v>0.1</v>
      </c>
      <c r="BA29" s="2">
        <v>0.06</v>
      </c>
      <c r="BB29" s="2">
        <v>0.12</v>
      </c>
      <c r="BC29" s="2">
        <v>0.13</v>
      </c>
      <c r="BD29" s="2">
        <v>0.67</v>
      </c>
      <c r="BE29" s="2">
        <v>0.04</v>
      </c>
      <c r="BF29" s="2">
        <v>0.84</v>
      </c>
      <c r="BG29" s="2">
        <v>0.03</v>
      </c>
      <c r="BH29" s="2">
        <v>0.46</v>
      </c>
      <c r="BI29" s="2">
        <v>0.06</v>
      </c>
      <c r="BJ29" s="2">
        <v>0</v>
      </c>
      <c r="BK29" s="2">
        <v>0</v>
      </c>
      <c r="BL29" s="2">
        <v>0.06</v>
      </c>
      <c r="BM29" s="2">
        <v>0.12</v>
      </c>
      <c r="BN29" s="2">
        <v>1.03</v>
      </c>
      <c r="BO29" s="2">
        <v>0.01</v>
      </c>
      <c r="BP29" s="2">
        <v>0</v>
      </c>
      <c r="BQ29" s="2">
        <v>0.03</v>
      </c>
      <c r="BR29" s="2">
        <v>0.04</v>
      </c>
      <c r="BS29" s="2">
        <v>0.12</v>
      </c>
      <c r="BT29" s="2">
        <v>0</v>
      </c>
      <c r="BU29" s="2">
        <v>0</v>
      </c>
      <c r="BV29" s="2">
        <v>0</v>
      </c>
      <c r="BW29" s="2">
        <v>136.41999999999999</v>
      </c>
      <c r="BY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</row>
    <row r="30" spans="1:89" s="58" customFormat="1" ht="14.25" x14ac:dyDescent="0.2">
      <c r="B30" s="59" t="s">
        <v>104</v>
      </c>
      <c r="C30" s="60"/>
      <c r="D30" s="60">
        <v>177.12</v>
      </c>
      <c r="E30" s="58">
        <v>2.4</v>
      </c>
      <c r="F30" s="58">
        <v>0.56000000000000005</v>
      </c>
      <c r="G30" s="58">
        <v>0</v>
      </c>
      <c r="H30" s="58">
        <v>0</v>
      </c>
      <c r="I30" s="58">
        <v>14.31</v>
      </c>
      <c r="J30" s="58">
        <v>11.21</v>
      </c>
      <c r="K30" s="58">
        <v>0.59</v>
      </c>
      <c r="L30" s="58">
        <v>0</v>
      </c>
      <c r="M30" s="58">
        <v>0</v>
      </c>
      <c r="N30" s="58">
        <v>1.6</v>
      </c>
      <c r="O30" s="58">
        <v>1.47</v>
      </c>
      <c r="P30" s="58">
        <v>103.09</v>
      </c>
      <c r="Q30" s="58">
        <v>300.39999999999998</v>
      </c>
      <c r="R30" s="58">
        <v>231.78</v>
      </c>
      <c r="S30" s="58">
        <v>29.98</v>
      </c>
      <c r="T30" s="58">
        <v>192.76</v>
      </c>
      <c r="U30" s="58">
        <v>0.47</v>
      </c>
      <c r="V30" s="58">
        <v>19.600000000000001</v>
      </c>
      <c r="W30" s="58">
        <v>11.61</v>
      </c>
      <c r="X30" s="58">
        <v>35.200000000000003</v>
      </c>
      <c r="Y30" s="58">
        <v>0.69</v>
      </c>
      <c r="Z30" s="58">
        <v>0.09</v>
      </c>
      <c r="AA30" s="58">
        <v>0.33</v>
      </c>
      <c r="AB30" s="58">
        <v>0.36</v>
      </c>
      <c r="AC30" s="58">
        <v>2.35</v>
      </c>
      <c r="AD30" s="58">
        <v>1.1399999999999999</v>
      </c>
      <c r="AE30" s="58">
        <v>0</v>
      </c>
      <c r="AF30" s="58">
        <v>0</v>
      </c>
      <c r="AG30" s="58">
        <v>0</v>
      </c>
      <c r="AH30" s="58">
        <v>687.94</v>
      </c>
      <c r="AI30" s="58">
        <v>521.07000000000005</v>
      </c>
      <c r="AJ30" s="58">
        <v>175.45</v>
      </c>
      <c r="AK30" s="58">
        <v>283.74</v>
      </c>
      <c r="AL30" s="58">
        <v>106.82</v>
      </c>
      <c r="AM30" s="58">
        <v>378.55</v>
      </c>
      <c r="AN30" s="58">
        <v>282.66000000000003</v>
      </c>
      <c r="AO30" s="58">
        <v>309.06</v>
      </c>
      <c r="AP30" s="58">
        <v>512.79999999999995</v>
      </c>
      <c r="AQ30" s="58">
        <v>192.73</v>
      </c>
      <c r="AR30" s="58">
        <v>165.48</v>
      </c>
      <c r="AS30" s="58">
        <v>1545.99</v>
      </c>
      <c r="AT30" s="58">
        <v>4.8</v>
      </c>
      <c r="AU30" s="58">
        <v>682.46</v>
      </c>
      <c r="AV30" s="58">
        <v>465.7</v>
      </c>
      <c r="AW30" s="58">
        <v>347.81</v>
      </c>
      <c r="AX30" s="58">
        <v>87.7</v>
      </c>
      <c r="AY30" s="58">
        <v>0.26</v>
      </c>
      <c r="AZ30" s="58">
        <v>0.16</v>
      </c>
      <c r="BA30" s="58">
        <v>0.09</v>
      </c>
      <c r="BB30" s="58">
        <v>0.19</v>
      </c>
      <c r="BC30" s="58">
        <v>0.22</v>
      </c>
      <c r="BD30" s="58">
        <v>0.99</v>
      </c>
      <c r="BE30" s="58">
        <v>7.0000000000000007E-2</v>
      </c>
      <c r="BF30" s="58">
        <v>1.52</v>
      </c>
      <c r="BG30" s="58">
        <v>0.04</v>
      </c>
      <c r="BH30" s="58">
        <v>0.7</v>
      </c>
      <c r="BI30" s="58">
        <v>7.0000000000000007E-2</v>
      </c>
      <c r="BJ30" s="58">
        <v>0.01</v>
      </c>
      <c r="BK30" s="58">
        <v>0</v>
      </c>
      <c r="BL30" s="58">
        <v>0.11</v>
      </c>
      <c r="BM30" s="58">
        <v>0.2</v>
      </c>
      <c r="BN30" s="58">
        <v>1.88</v>
      </c>
      <c r="BO30" s="58">
        <v>0.02</v>
      </c>
      <c r="BP30" s="58">
        <v>0</v>
      </c>
      <c r="BQ30" s="58">
        <v>0.79</v>
      </c>
      <c r="BR30" s="58">
        <v>7.0000000000000007E-2</v>
      </c>
      <c r="BS30" s="58">
        <v>0.15</v>
      </c>
      <c r="BT30" s="58">
        <v>0</v>
      </c>
      <c r="BU30" s="58">
        <v>0</v>
      </c>
      <c r="BV30" s="58">
        <v>0</v>
      </c>
      <c r="BW30" s="58">
        <v>175.28</v>
      </c>
      <c r="BX30" s="58">
        <f>$D$30/$D$31*100</f>
        <v>16.846430405752439</v>
      </c>
      <c r="BY30" s="58">
        <v>21.53</v>
      </c>
      <c r="CA30" s="58">
        <v>0</v>
      </c>
      <c r="CB30" s="58">
        <v>0</v>
      </c>
      <c r="CC30" s="58">
        <v>0</v>
      </c>
      <c r="CD30" s="58">
        <v>0</v>
      </c>
      <c r="CE30" s="58">
        <v>0</v>
      </c>
      <c r="CF30" s="58">
        <v>0</v>
      </c>
      <c r="CG30" s="58">
        <v>0</v>
      </c>
      <c r="CH30" s="58">
        <v>0</v>
      </c>
      <c r="CI30" s="58">
        <v>0</v>
      </c>
      <c r="CJ30" s="58">
        <v>7.37</v>
      </c>
      <c r="CK30" s="58">
        <v>0</v>
      </c>
    </row>
    <row r="31" spans="1:89" s="58" customFormat="1" ht="14.25" x14ac:dyDescent="0.2">
      <c r="B31" s="59" t="s">
        <v>105</v>
      </c>
      <c r="C31" s="60"/>
      <c r="D31" s="60">
        <v>1051.3800000000001</v>
      </c>
      <c r="E31" s="58">
        <v>13.38</v>
      </c>
      <c r="F31" s="58">
        <v>4.4800000000000004</v>
      </c>
      <c r="G31" s="58">
        <v>0</v>
      </c>
      <c r="H31" s="58">
        <v>0</v>
      </c>
      <c r="I31" s="58">
        <v>69.16</v>
      </c>
      <c r="J31" s="58">
        <v>87.9</v>
      </c>
      <c r="K31" s="58">
        <v>12.25</v>
      </c>
      <c r="L31" s="58">
        <v>0</v>
      </c>
      <c r="M31" s="58">
        <v>0</v>
      </c>
      <c r="N31" s="58">
        <v>3.43</v>
      </c>
      <c r="O31" s="58">
        <v>7.88</v>
      </c>
      <c r="P31" s="58">
        <v>664.07</v>
      </c>
      <c r="Q31" s="58">
        <v>1781.97</v>
      </c>
      <c r="R31" s="58">
        <v>591.24</v>
      </c>
      <c r="S31" s="58">
        <v>167.17</v>
      </c>
      <c r="T31" s="58">
        <v>750.88</v>
      </c>
      <c r="U31" s="58">
        <v>9.26</v>
      </c>
      <c r="V31" s="58">
        <v>2929.83</v>
      </c>
      <c r="W31" s="58">
        <v>7039.07</v>
      </c>
      <c r="X31" s="58">
        <v>4192.57</v>
      </c>
      <c r="Y31" s="58">
        <v>6.63</v>
      </c>
      <c r="Z31" s="58">
        <v>0.63</v>
      </c>
      <c r="AA31" s="58">
        <v>1.33</v>
      </c>
      <c r="AB31" s="58">
        <v>6.79</v>
      </c>
      <c r="AC31" s="58">
        <v>15.97</v>
      </c>
      <c r="AD31" s="58">
        <v>22.77</v>
      </c>
      <c r="AE31" s="58">
        <v>0.3</v>
      </c>
      <c r="AF31" s="58">
        <v>235.89</v>
      </c>
      <c r="AG31" s="58">
        <v>185.72</v>
      </c>
      <c r="AH31" s="58">
        <v>3211.55</v>
      </c>
      <c r="AI31" s="58">
        <v>1952.52</v>
      </c>
      <c r="AJ31" s="58">
        <v>817.6</v>
      </c>
      <c r="AK31" s="58">
        <v>1401.61</v>
      </c>
      <c r="AL31" s="58">
        <v>510.17</v>
      </c>
      <c r="AM31" s="58">
        <v>2142.71</v>
      </c>
      <c r="AN31" s="58">
        <v>1608.41</v>
      </c>
      <c r="AO31" s="58">
        <v>3002.73</v>
      </c>
      <c r="AP31" s="58">
        <v>3413.47</v>
      </c>
      <c r="AQ31" s="58">
        <v>990.56</v>
      </c>
      <c r="AR31" s="58">
        <v>1673.01</v>
      </c>
      <c r="AS31" s="58">
        <v>9172.7800000000007</v>
      </c>
      <c r="AT31" s="58">
        <v>120.99</v>
      </c>
      <c r="AU31" s="58">
        <v>3031.95</v>
      </c>
      <c r="AV31" s="58">
        <v>1947.34</v>
      </c>
      <c r="AW31" s="58">
        <v>1470.75</v>
      </c>
      <c r="AX31" s="58">
        <v>583.20000000000005</v>
      </c>
      <c r="AY31" s="58">
        <v>1.32</v>
      </c>
      <c r="AZ31" s="58">
        <v>1.35</v>
      </c>
      <c r="BA31" s="58">
        <v>0.99</v>
      </c>
      <c r="BB31" s="58">
        <v>2.4</v>
      </c>
      <c r="BC31" s="58">
        <v>0.68</v>
      </c>
      <c r="BD31" s="58">
        <v>2.79</v>
      </c>
      <c r="BE31" s="58">
        <v>0.13</v>
      </c>
      <c r="BF31" s="58">
        <v>7.74</v>
      </c>
      <c r="BG31" s="58">
        <v>0.06</v>
      </c>
      <c r="BH31" s="58">
        <v>2.75</v>
      </c>
      <c r="BI31" s="58">
        <v>0.69</v>
      </c>
      <c r="BJ31" s="58">
        <v>0.49</v>
      </c>
      <c r="BK31" s="58">
        <v>0</v>
      </c>
      <c r="BL31" s="58">
        <v>1.3</v>
      </c>
      <c r="BM31" s="58">
        <v>0.82</v>
      </c>
      <c r="BN31" s="58">
        <v>28.8</v>
      </c>
      <c r="BO31" s="58">
        <v>0.04</v>
      </c>
      <c r="BP31" s="58">
        <v>0</v>
      </c>
      <c r="BQ31" s="58">
        <v>13.8</v>
      </c>
      <c r="BR31" s="58">
        <v>0.38</v>
      </c>
      <c r="BS31" s="58">
        <v>0.24</v>
      </c>
      <c r="BT31" s="58">
        <v>0</v>
      </c>
      <c r="BU31" s="58">
        <v>0</v>
      </c>
      <c r="BV31" s="58">
        <v>0</v>
      </c>
      <c r="BW31" s="58">
        <v>1073.96</v>
      </c>
      <c r="BY31" s="58">
        <v>4103.01</v>
      </c>
      <c r="CA31" s="58">
        <v>1.1100000000000001</v>
      </c>
      <c r="CB31" s="58">
        <v>0.28000000000000003</v>
      </c>
      <c r="CC31" s="58">
        <v>0.69</v>
      </c>
      <c r="CD31" s="58">
        <v>113.82</v>
      </c>
      <c r="CE31" s="58">
        <v>27.36</v>
      </c>
      <c r="CF31" s="58">
        <v>70.59</v>
      </c>
      <c r="CG31" s="58">
        <v>0</v>
      </c>
      <c r="CH31" s="58">
        <v>0</v>
      </c>
      <c r="CI31" s="58">
        <v>0</v>
      </c>
      <c r="CJ31" s="58">
        <v>28.81</v>
      </c>
      <c r="CK31" s="58">
        <v>0.48</v>
      </c>
    </row>
    <row r="32" spans="1:89" s="2" customFormat="1" ht="15" x14ac:dyDescent="0.25">
      <c r="B32" s="56"/>
      <c r="C32" s="57"/>
      <c r="D32" s="57"/>
    </row>
    <row r="33" spans="2:4" s="2" customFormat="1" ht="15" x14ac:dyDescent="0.25">
      <c r="B33" s="56" t="s">
        <v>145</v>
      </c>
      <c r="C33" s="57" t="s">
        <v>146</v>
      </c>
      <c r="D33" s="57"/>
    </row>
    <row r="34" spans="2:4" s="2" customFormat="1" ht="15" x14ac:dyDescent="0.25">
      <c r="B34" s="56"/>
      <c r="C34" s="57"/>
      <c r="D34" s="57"/>
    </row>
    <row r="35" spans="2:4" s="2" customFormat="1" ht="15" x14ac:dyDescent="0.25">
      <c r="B35" s="56"/>
      <c r="C35" s="57"/>
      <c r="D35" s="57"/>
    </row>
    <row r="36" spans="2:4" s="54" customFormat="1" ht="15" x14ac:dyDescent="0.25">
      <c r="B36" s="62"/>
      <c r="C36" s="63"/>
      <c r="D36" s="63"/>
    </row>
    <row r="37" spans="2:4" s="54" customFormat="1" ht="15" x14ac:dyDescent="0.25">
      <c r="B37" s="62"/>
      <c r="C37" s="63"/>
      <c r="D37" s="63"/>
    </row>
    <row r="38" spans="2:4" s="54" customFormat="1" ht="15" x14ac:dyDescent="0.25">
      <c r="B38" s="62"/>
      <c r="C38" s="63"/>
      <c r="D38" s="63"/>
    </row>
    <row r="39" spans="2:4" s="54" customFormat="1" ht="15" x14ac:dyDescent="0.25">
      <c r="B39" s="62"/>
      <c r="C39" s="63"/>
      <c r="D39" s="63"/>
    </row>
    <row r="40" spans="2:4" s="54" customFormat="1" ht="15" x14ac:dyDescent="0.25">
      <c r="B40" s="62"/>
      <c r="C40" s="63"/>
      <c r="D40" s="63"/>
    </row>
    <row r="41" spans="2:4" s="54" customFormat="1" ht="15" x14ac:dyDescent="0.25">
      <c r="B41" s="62"/>
      <c r="C41" s="63"/>
      <c r="D41" s="63"/>
    </row>
    <row r="42" spans="2:4" s="54" customFormat="1" ht="15" x14ac:dyDescent="0.25">
      <c r="B42" s="62"/>
      <c r="C42" s="63"/>
      <c r="D42" s="63"/>
    </row>
    <row r="43" spans="2:4" s="54" customFormat="1" ht="15" x14ac:dyDescent="0.25">
      <c r="B43" s="62"/>
      <c r="C43" s="63"/>
      <c r="D43" s="63"/>
    </row>
    <row r="44" spans="2:4" s="54" customFormat="1" ht="15" x14ac:dyDescent="0.25">
      <c r="B44" s="62"/>
      <c r="C44" s="63"/>
      <c r="D44" s="63"/>
    </row>
    <row r="45" spans="2:4" s="54" customFormat="1" ht="15" x14ac:dyDescent="0.25">
      <c r="B45" s="62"/>
      <c r="C45" s="63"/>
      <c r="D45" s="63"/>
    </row>
    <row r="46" spans="2:4" s="54" customFormat="1" ht="15" x14ac:dyDescent="0.25">
      <c r="B46" s="62"/>
      <c r="C46" s="63"/>
      <c r="D46" s="63"/>
    </row>
    <row r="47" spans="2:4" s="54" customFormat="1" ht="15" x14ac:dyDescent="0.25">
      <c r="B47" s="62"/>
      <c r="C47" s="63"/>
      <c r="D47" s="63"/>
    </row>
    <row r="48" spans="2:4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s="54" customFormat="1" ht="15" x14ac:dyDescent="0.25">
      <c r="B336" s="62"/>
      <c r="C336" s="63"/>
      <c r="D336" s="63"/>
    </row>
    <row r="337" spans="3:4" x14ac:dyDescent="0.25">
      <c r="C337" s="65"/>
      <c r="D337" s="65"/>
    </row>
    <row r="338" spans="3:4" x14ac:dyDescent="0.25">
      <c r="C338" s="65"/>
      <c r="D338" s="65"/>
    </row>
    <row r="339" spans="3:4" x14ac:dyDescent="0.25">
      <c r="C339" s="65"/>
      <c r="D339" s="65"/>
    </row>
    <row r="340" spans="3:4" x14ac:dyDescent="0.25">
      <c r="C340" s="65"/>
      <c r="D340" s="65"/>
    </row>
    <row r="341" spans="3:4" x14ac:dyDescent="0.25">
      <c r="C341" s="65"/>
      <c r="D341" s="65"/>
    </row>
    <row r="342" spans="3:4" x14ac:dyDescent="0.25">
      <c r="C342" s="65"/>
      <c r="D342" s="65"/>
    </row>
    <row r="343" spans="3:4" x14ac:dyDescent="0.25">
      <c r="C343" s="65"/>
      <c r="D343" s="65"/>
    </row>
    <row r="344" spans="3:4" x14ac:dyDescent="0.25">
      <c r="C344" s="65"/>
      <c r="D344" s="65"/>
    </row>
    <row r="345" spans="3:4" x14ac:dyDescent="0.25">
      <c r="C345" s="65"/>
      <c r="D345" s="65"/>
    </row>
    <row r="346" spans="3:4" x14ac:dyDescent="0.25">
      <c r="C346" s="65"/>
      <c r="D346" s="65"/>
    </row>
    <row r="347" spans="3:4" x14ac:dyDescent="0.25">
      <c r="C347" s="65"/>
      <c r="D347" s="65"/>
    </row>
    <row r="348" spans="3:4" x14ac:dyDescent="0.25">
      <c r="C348" s="65"/>
      <c r="D348" s="65"/>
    </row>
    <row r="349" spans="3:4" x14ac:dyDescent="0.25">
      <c r="C349" s="65"/>
      <c r="D349" s="65"/>
    </row>
    <row r="350" spans="3:4" x14ac:dyDescent="0.25">
      <c r="C350" s="65"/>
      <c r="D350" s="65"/>
    </row>
    <row r="351" spans="3:4" x14ac:dyDescent="0.25">
      <c r="C351" s="65"/>
      <c r="D351" s="65"/>
    </row>
    <row r="352" spans="3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  <row r="1849" spans="3:4" x14ac:dyDescent="0.25">
      <c r="C1849" s="65"/>
      <c r="D1849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849"/>
  <sheetViews>
    <sheetView tabSelected="1" zoomScaleNormal="100" workbookViewId="0">
      <selection activeCell="A21" sqref="A21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570312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52" t="s">
        <v>81</v>
      </c>
    </row>
    <row r="3" spans="1:89" ht="20.25" customHeight="1" x14ac:dyDescent="0.45">
      <c r="A3" s="71" t="s">
        <v>2</v>
      </c>
      <c r="B3" s="71"/>
      <c r="C3" s="71"/>
      <c r="D3" s="71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52" t="s">
        <v>147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2" t="s">
        <v>69</v>
      </c>
      <c r="B9" s="74" t="s">
        <v>86</v>
      </c>
      <c r="C9" s="75" t="s">
        <v>1</v>
      </c>
      <c r="D9" s="69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6" t="s">
        <v>68</v>
      </c>
      <c r="S9" s="66"/>
      <c r="T9" s="66"/>
      <c r="U9" s="66"/>
      <c r="V9" s="67" t="s">
        <v>70</v>
      </c>
      <c r="W9" s="67"/>
      <c r="X9" s="67"/>
      <c r="Y9" s="67"/>
      <c r="Z9" s="67"/>
      <c r="AA9" s="67"/>
      <c r="AB9" s="67"/>
      <c r="AC9" s="67"/>
      <c r="AD9" s="68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3"/>
      <c r="B10" s="75"/>
      <c r="C10" s="75"/>
      <c r="D10" s="70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"15/4"</f>
        <v>15/4</v>
      </c>
      <c r="B11" s="56" t="s">
        <v>141</v>
      </c>
      <c r="C11" s="57" t="str">
        <f>"180"</f>
        <v>180</v>
      </c>
      <c r="D11" s="57">
        <v>188.18057347213434</v>
      </c>
      <c r="E11" s="2">
        <v>3.59</v>
      </c>
      <c r="F11" s="2">
        <v>0.08</v>
      </c>
      <c r="G11" s="2">
        <v>0</v>
      </c>
      <c r="H11" s="2">
        <v>0</v>
      </c>
      <c r="I11" s="2">
        <v>7.49</v>
      </c>
      <c r="J11" s="2">
        <v>20.75</v>
      </c>
      <c r="K11" s="2">
        <v>2.63</v>
      </c>
      <c r="L11" s="2">
        <v>0</v>
      </c>
      <c r="M11" s="2">
        <v>0</v>
      </c>
      <c r="N11" s="2">
        <v>0.08</v>
      </c>
      <c r="O11" s="2">
        <v>1.07</v>
      </c>
      <c r="P11" s="2">
        <v>65.790000000000006</v>
      </c>
      <c r="Q11" s="2">
        <v>375.79</v>
      </c>
      <c r="R11" s="2">
        <v>143.69999999999999</v>
      </c>
      <c r="S11" s="2">
        <v>46.09</v>
      </c>
      <c r="T11" s="2">
        <v>196.61</v>
      </c>
      <c r="U11" s="2">
        <v>1.04</v>
      </c>
      <c r="V11" s="2">
        <v>19.059999999999999</v>
      </c>
      <c r="W11" s="2">
        <v>87.71</v>
      </c>
      <c r="X11" s="2">
        <v>50.61</v>
      </c>
      <c r="Y11" s="2">
        <v>0.84</v>
      </c>
      <c r="Z11" s="2">
        <v>0.11</v>
      </c>
      <c r="AA11" s="2">
        <v>0.15</v>
      </c>
      <c r="AB11" s="2">
        <v>1.1299999999999999</v>
      </c>
      <c r="AC11" s="2">
        <v>2.81</v>
      </c>
      <c r="AD11" s="2">
        <v>5.83</v>
      </c>
      <c r="AE11" s="2">
        <v>0</v>
      </c>
      <c r="AF11" s="2">
        <v>0</v>
      </c>
      <c r="AG11" s="2">
        <v>0</v>
      </c>
      <c r="AH11" s="2">
        <v>1191.68</v>
      </c>
      <c r="AI11" s="2">
        <v>505.73</v>
      </c>
      <c r="AJ11" s="2">
        <v>437.66</v>
      </c>
      <c r="AK11" s="2">
        <v>506.35</v>
      </c>
      <c r="AL11" s="2">
        <v>147.83000000000001</v>
      </c>
      <c r="AM11" s="2">
        <v>970.3</v>
      </c>
      <c r="AN11" s="2">
        <v>741.6</v>
      </c>
      <c r="AO11" s="2">
        <v>1961.97</v>
      </c>
      <c r="AP11" s="2">
        <v>1824.79</v>
      </c>
      <c r="AQ11" s="2">
        <v>466.74</v>
      </c>
      <c r="AR11" s="2">
        <v>989.1</v>
      </c>
      <c r="AS11" s="2">
        <v>4159.28</v>
      </c>
      <c r="AT11" s="2">
        <v>2.1800000000000002</v>
      </c>
      <c r="AU11" s="2">
        <v>1251.51</v>
      </c>
      <c r="AV11" s="2">
        <v>789.91</v>
      </c>
      <c r="AW11" s="2">
        <v>545.34</v>
      </c>
      <c r="AX11" s="2">
        <v>251.41</v>
      </c>
      <c r="AY11" s="2">
        <v>0.86</v>
      </c>
      <c r="AZ11" s="2">
        <v>1.22</v>
      </c>
      <c r="BA11" s="2">
        <v>0.92</v>
      </c>
      <c r="BB11" s="2">
        <v>2.25</v>
      </c>
      <c r="BC11" s="2">
        <v>0.09</v>
      </c>
      <c r="BD11" s="2">
        <v>0.49</v>
      </c>
      <c r="BE11" s="2">
        <v>0.01</v>
      </c>
      <c r="BF11" s="2">
        <v>3.47</v>
      </c>
      <c r="BG11" s="2">
        <v>0.01</v>
      </c>
      <c r="BH11" s="2">
        <v>1.05</v>
      </c>
      <c r="BI11" s="2">
        <v>0.68</v>
      </c>
      <c r="BJ11" s="2">
        <v>0.53</v>
      </c>
      <c r="BK11" s="2">
        <v>0</v>
      </c>
      <c r="BL11" s="2">
        <v>1.1299999999999999</v>
      </c>
      <c r="BM11" s="2">
        <v>0.3</v>
      </c>
      <c r="BN11" s="2">
        <v>27.52</v>
      </c>
      <c r="BO11" s="2">
        <v>0</v>
      </c>
      <c r="BP11" s="2">
        <v>0</v>
      </c>
      <c r="BQ11" s="2">
        <v>10.6</v>
      </c>
      <c r="BR11" s="2">
        <v>0.27</v>
      </c>
      <c r="BS11" s="2">
        <v>0.09</v>
      </c>
      <c r="BT11" s="2">
        <v>0</v>
      </c>
      <c r="BU11" s="2">
        <v>0</v>
      </c>
      <c r="BV11" s="2">
        <v>0</v>
      </c>
      <c r="BW11" s="2">
        <v>169.9</v>
      </c>
      <c r="BY11" s="2">
        <v>33.67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3.87</v>
      </c>
      <c r="CK11" s="2">
        <v>0</v>
      </c>
    </row>
    <row r="12" spans="1:89" s="2" customFormat="1" ht="15" x14ac:dyDescent="0.25">
      <c r="A12" s="2" t="str">
        <f>"4/13"</f>
        <v>4/13</v>
      </c>
      <c r="B12" s="56" t="s">
        <v>88</v>
      </c>
      <c r="C12" s="57" t="str">
        <f>"6"</f>
        <v>6</v>
      </c>
      <c r="D12" s="57">
        <v>26.09370952407815</v>
      </c>
      <c r="E12" s="2">
        <v>1.1399999999999999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0.15</v>
      </c>
      <c r="O12" s="2">
        <v>0.32</v>
      </c>
      <c r="P12" s="2">
        <v>81.87</v>
      </c>
      <c r="Q12" s="2">
        <v>7.44</v>
      </c>
      <c r="R12" s="2">
        <v>74.430000000000007</v>
      </c>
      <c r="S12" s="2">
        <v>4.09</v>
      </c>
      <c r="T12" s="2">
        <v>44.66</v>
      </c>
      <c r="U12" s="2">
        <v>0.05</v>
      </c>
      <c r="V12" s="2">
        <v>15.63</v>
      </c>
      <c r="W12" s="2">
        <v>12.65</v>
      </c>
      <c r="X12" s="2">
        <v>17.71</v>
      </c>
      <c r="Y12" s="2">
        <v>0.03</v>
      </c>
      <c r="Z12" s="2">
        <v>0</v>
      </c>
      <c r="AA12" s="2">
        <v>0.03</v>
      </c>
      <c r="AB12" s="2">
        <v>0.01</v>
      </c>
      <c r="AC12" s="2">
        <v>0.51</v>
      </c>
      <c r="AD12" s="2">
        <v>0.05</v>
      </c>
      <c r="AE12" s="2">
        <v>0</v>
      </c>
      <c r="AF12" s="2">
        <v>116.85</v>
      </c>
      <c r="AG12" s="2">
        <v>87.08</v>
      </c>
      <c r="AH12" s="2">
        <v>171.18</v>
      </c>
      <c r="AI12" s="2">
        <v>117.59</v>
      </c>
      <c r="AJ12" s="2">
        <v>41.68</v>
      </c>
      <c r="AK12" s="2">
        <v>70.7</v>
      </c>
      <c r="AL12" s="2">
        <v>52.1</v>
      </c>
      <c r="AM12" s="2">
        <v>99.73</v>
      </c>
      <c r="AN12" s="2">
        <v>56.56</v>
      </c>
      <c r="AO12" s="2">
        <v>64.75</v>
      </c>
      <c r="AP12" s="2">
        <v>116.1</v>
      </c>
      <c r="AQ12" s="2">
        <v>52.1</v>
      </c>
      <c r="AR12" s="2">
        <v>37.96</v>
      </c>
      <c r="AS12" s="2">
        <v>384.78</v>
      </c>
      <c r="AT12" s="2">
        <v>0</v>
      </c>
      <c r="AU12" s="2">
        <v>203.18</v>
      </c>
      <c r="AV12" s="2">
        <v>96.01</v>
      </c>
      <c r="AW12" s="2">
        <v>103.45</v>
      </c>
      <c r="AX12" s="2">
        <v>16</v>
      </c>
      <c r="AY12" s="2">
        <v>0</v>
      </c>
      <c r="AZ12" s="2">
        <v>0.01</v>
      </c>
      <c r="BA12" s="2">
        <v>0.03</v>
      </c>
      <c r="BB12" s="2">
        <v>0.08</v>
      </c>
      <c r="BC12" s="2">
        <v>0.1</v>
      </c>
      <c r="BD12" s="2">
        <v>0.25</v>
      </c>
      <c r="BE12" s="2">
        <v>0.03</v>
      </c>
      <c r="BF12" s="2">
        <v>0.52</v>
      </c>
      <c r="BG12" s="2">
        <v>0.01</v>
      </c>
      <c r="BH12" s="2">
        <v>0.12</v>
      </c>
      <c r="BI12" s="2">
        <v>0.01</v>
      </c>
      <c r="BJ12" s="2">
        <v>0</v>
      </c>
      <c r="BK12" s="2">
        <v>0</v>
      </c>
      <c r="BL12" s="2">
        <v>0.04</v>
      </c>
      <c r="BM12" s="2">
        <v>0.05</v>
      </c>
      <c r="BN12" s="2">
        <v>0.39</v>
      </c>
      <c r="BO12" s="2">
        <v>0</v>
      </c>
      <c r="BP12" s="2">
        <v>0</v>
      </c>
      <c r="BQ12" s="2">
        <v>0.05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3.04</v>
      </c>
      <c r="BY12" s="2">
        <v>17.739999999999998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89</v>
      </c>
      <c r="C13" s="57" t="str">
        <f>"5"</f>
        <v>5</v>
      </c>
      <c r="D13" s="57">
        <v>34.476607520766343</v>
      </c>
      <c r="E13" s="2">
        <v>2.46</v>
      </c>
      <c r="F13" s="2">
        <v>0.11</v>
      </c>
      <c r="G13" s="2">
        <v>0</v>
      </c>
      <c r="H13" s="2">
        <v>0</v>
      </c>
      <c r="I13" s="2">
        <v>7.0000000000000007E-2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0.78</v>
      </c>
      <c r="Q13" s="2">
        <v>1.57</v>
      </c>
      <c r="R13" s="2">
        <v>1.25</v>
      </c>
      <c r="S13" s="2">
        <v>0</v>
      </c>
      <c r="T13" s="2">
        <v>1.57</v>
      </c>
      <c r="U13" s="2">
        <v>0.01</v>
      </c>
      <c r="V13" s="2">
        <v>20.87</v>
      </c>
      <c r="W13" s="2">
        <v>15.66</v>
      </c>
      <c r="X13" s="2">
        <v>23.48</v>
      </c>
      <c r="Y13" s="2">
        <v>0.05</v>
      </c>
      <c r="Z13" s="2">
        <v>0</v>
      </c>
      <c r="AA13" s="2">
        <v>0.01</v>
      </c>
      <c r="AB13" s="2">
        <v>0.01</v>
      </c>
      <c r="AC13" s="2">
        <v>0.01</v>
      </c>
      <c r="AD13" s="2">
        <v>0</v>
      </c>
      <c r="AE13" s="2">
        <v>0</v>
      </c>
      <c r="AF13" s="2">
        <v>2.19</v>
      </c>
      <c r="AG13" s="2">
        <v>2.14</v>
      </c>
      <c r="AH13" s="2">
        <v>3.97</v>
      </c>
      <c r="AI13" s="2">
        <v>2.35</v>
      </c>
      <c r="AJ13" s="2">
        <v>0.89</v>
      </c>
      <c r="AK13" s="2">
        <v>2.4500000000000002</v>
      </c>
      <c r="AL13" s="2">
        <v>2.2400000000000002</v>
      </c>
      <c r="AM13" s="2">
        <v>2.19</v>
      </c>
      <c r="AN13" s="2">
        <v>1.88</v>
      </c>
      <c r="AO13" s="2">
        <v>1.36</v>
      </c>
      <c r="AP13" s="2">
        <v>2.97</v>
      </c>
      <c r="AQ13" s="2">
        <v>1.83</v>
      </c>
      <c r="AR13" s="2">
        <v>1.25</v>
      </c>
      <c r="AS13" s="2">
        <v>7.41</v>
      </c>
      <c r="AT13" s="2">
        <v>0</v>
      </c>
      <c r="AU13" s="2">
        <v>2.5</v>
      </c>
      <c r="AV13" s="2">
        <v>2.82</v>
      </c>
      <c r="AW13" s="2">
        <v>2.19</v>
      </c>
      <c r="AX13" s="2">
        <v>0.52</v>
      </c>
      <c r="AY13" s="2">
        <v>0.14000000000000001</v>
      </c>
      <c r="AZ13" s="2">
        <v>0.06</v>
      </c>
      <c r="BA13" s="2">
        <v>0.03</v>
      </c>
      <c r="BB13" s="2">
        <v>0.08</v>
      </c>
      <c r="BC13" s="2">
        <v>0.09</v>
      </c>
      <c r="BD13" s="2">
        <v>0.41</v>
      </c>
      <c r="BE13" s="2">
        <v>0</v>
      </c>
      <c r="BF13" s="2">
        <v>1.1499999999999999</v>
      </c>
      <c r="BG13" s="2">
        <v>0</v>
      </c>
      <c r="BH13" s="2">
        <v>0.36</v>
      </c>
      <c r="BI13" s="2">
        <v>0</v>
      </c>
      <c r="BJ13" s="2">
        <v>0</v>
      </c>
      <c r="BK13" s="2">
        <v>0</v>
      </c>
      <c r="BL13" s="2">
        <v>0.08</v>
      </c>
      <c r="BM13" s="2">
        <v>0.12</v>
      </c>
      <c r="BN13" s="2">
        <v>0.94</v>
      </c>
      <c r="BO13" s="2">
        <v>0</v>
      </c>
      <c r="BP13" s="2">
        <v>0</v>
      </c>
      <c r="BQ13" s="2">
        <v>0.05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1.3</v>
      </c>
      <c r="BY13" s="2">
        <v>23.48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90</v>
      </c>
      <c r="C14" s="57" t="str">
        <f>"25"</f>
        <v>25</v>
      </c>
      <c r="D14" s="57">
        <v>69.376370597245426</v>
      </c>
      <c r="E14" s="2">
        <v>0.13</v>
      </c>
      <c r="F14" s="2">
        <v>0</v>
      </c>
      <c r="G14" s="2">
        <v>0</v>
      </c>
      <c r="H14" s="2">
        <v>0</v>
      </c>
      <c r="I14" s="2">
        <v>0.85</v>
      </c>
      <c r="J14" s="2">
        <v>12.05</v>
      </c>
      <c r="K14" s="2">
        <v>0.82</v>
      </c>
      <c r="L14" s="2">
        <v>0</v>
      </c>
      <c r="M14" s="2">
        <v>0</v>
      </c>
      <c r="N14" s="2">
        <v>0.08</v>
      </c>
      <c r="O14" s="2">
        <v>0.41</v>
      </c>
      <c r="P14" s="2">
        <v>110.43</v>
      </c>
      <c r="Q14" s="2">
        <v>33.72</v>
      </c>
      <c r="R14" s="2">
        <v>5.66</v>
      </c>
      <c r="S14" s="2">
        <v>8.49</v>
      </c>
      <c r="T14" s="2">
        <v>21.88</v>
      </c>
      <c r="U14" s="2">
        <v>0.51</v>
      </c>
      <c r="V14" s="2">
        <v>0</v>
      </c>
      <c r="W14" s="2">
        <v>0</v>
      </c>
      <c r="X14" s="2">
        <v>0</v>
      </c>
      <c r="Y14" s="2">
        <v>0.44</v>
      </c>
      <c r="Z14" s="2">
        <v>0.04</v>
      </c>
      <c r="AA14" s="2">
        <v>0.01</v>
      </c>
      <c r="AB14" s="2">
        <v>0.41</v>
      </c>
      <c r="AC14" s="2">
        <v>0.77</v>
      </c>
      <c r="AD14" s="2">
        <v>0</v>
      </c>
      <c r="AE14" s="2">
        <v>0</v>
      </c>
      <c r="AF14" s="2">
        <v>0</v>
      </c>
      <c r="AG14" s="2">
        <v>0</v>
      </c>
      <c r="AH14" s="2">
        <v>152.13</v>
      </c>
      <c r="AI14" s="2">
        <v>51.22</v>
      </c>
      <c r="AJ14" s="2">
        <v>30.12</v>
      </c>
      <c r="AK14" s="2">
        <v>60.23</v>
      </c>
      <c r="AL14" s="2">
        <v>22.65</v>
      </c>
      <c r="AM14" s="2">
        <v>108.11</v>
      </c>
      <c r="AN14" s="2">
        <v>67.180000000000007</v>
      </c>
      <c r="AO14" s="2">
        <v>93.44</v>
      </c>
      <c r="AP14" s="2">
        <v>77.48</v>
      </c>
      <c r="AQ14" s="2">
        <v>41.44</v>
      </c>
      <c r="AR14" s="2">
        <v>72.069999999999993</v>
      </c>
      <c r="AS14" s="2">
        <v>598.47</v>
      </c>
      <c r="AT14" s="2">
        <v>0</v>
      </c>
      <c r="AU14" s="2">
        <v>194.86</v>
      </c>
      <c r="AV14" s="2">
        <v>85.2</v>
      </c>
      <c r="AW14" s="2">
        <v>57.14</v>
      </c>
      <c r="AX14" s="2">
        <v>44.53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0.3</v>
      </c>
      <c r="BO14" s="2">
        <v>0</v>
      </c>
      <c r="BP14" s="2">
        <v>0</v>
      </c>
      <c r="BQ14" s="2">
        <v>0.23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8.7799999999999994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"29/10"</f>
        <v>29/10</v>
      </c>
      <c r="B15" s="56" t="s">
        <v>91</v>
      </c>
      <c r="C15" s="57" t="str">
        <f>"200"</f>
        <v>200</v>
      </c>
      <c r="D15" s="57">
        <v>41.359622386362886</v>
      </c>
      <c r="E15" s="2">
        <v>0</v>
      </c>
      <c r="F15" s="2">
        <v>0</v>
      </c>
      <c r="G15" s="2">
        <v>0</v>
      </c>
      <c r="H15" s="2">
        <v>0</v>
      </c>
      <c r="I15" s="2">
        <v>10.38</v>
      </c>
      <c r="J15" s="2">
        <v>0</v>
      </c>
      <c r="K15" s="2">
        <v>0.14000000000000001</v>
      </c>
      <c r="L15" s="2">
        <v>0</v>
      </c>
      <c r="M15" s="2">
        <v>0</v>
      </c>
      <c r="N15" s="2">
        <v>0.19</v>
      </c>
      <c r="O15" s="2">
        <v>7.0000000000000007E-2</v>
      </c>
      <c r="P15" s="2">
        <v>0.47</v>
      </c>
      <c r="Q15" s="2">
        <v>5.74</v>
      </c>
      <c r="R15" s="2">
        <v>1.61</v>
      </c>
      <c r="S15" s="2">
        <v>0.38</v>
      </c>
      <c r="T15" s="2">
        <v>0.69</v>
      </c>
      <c r="U15" s="2">
        <v>0.05</v>
      </c>
      <c r="V15" s="2">
        <v>0</v>
      </c>
      <c r="W15" s="2">
        <v>0.3</v>
      </c>
      <c r="X15" s="2">
        <v>7.0000000000000007E-2</v>
      </c>
      <c r="Y15" s="2">
        <v>0.01</v>
      </c>
      <c r="Z15" s="2">
        <v>0</v>
      </c>
      <c r="AA15" s="2">
        <v>0</v>
      </c>
      <c r="AB15" s="2">
        <v>0</v>
      </c>
      <c r="AC15" s="2">
        <v>0.01</v>
      </c>
      <c r="AD15" s="2">
        <v>0.54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0.01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0.02</v>
      </c>
      <c r="BD15" s="2">
        <v>0.01</v>
      </c>
      <c r="BE15" s="2">
        <v>0</v>
      </c>
      <c r="BF15" s="2">
        <v>0.04</v>
      </c>
      <c r="BG15" s="2">
        <v>0</v>
      </c>
      <c r="BH15" s="2">
        <v>0.01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0.05</v>
      </c>
      <c r="BO15" s="2">
        <v>0</v>
      </c>
      <c r="BP15" s="2">
        <v>0</v>
      </c>
      <c r="BQ15" s="2">
        <v>0.04</v>
      </c>
      <c r="BR15" s="2">
        <v>0.03</v>
      </c>
      <c r="BS15" s="2">
        <v>0</v>
      </c>
      <c r="BT15" s="2">
        <v>0</v>
      </c>
      <c r="BU15" s="2">
        <v>0</v>
      </c>
      <c r="BV15" s="2">
        <v>0</v>
      </c>
      <c r="BW15" s="2">
        <v>198.15</v>
      </c>
      <c r="BY15" s="2">
        <v>0.05</v>
      </c>
      <c r="CA15" s="2">
        <v>7.0000000000000007E-2</v>
      </c>
      <c r="CB15" s="2">
        <v>0.02</v>
      </c>
      <c r="CC15" s="2">
        <v>0.04</v>
      </c>
      <c r="CD15" s="2">
        <v>3.32</v>
      </c>
      <c r="CE15" s="2">
        <v>1.36</v>
      </c>
      <c r="CF15" s="2">
        <v>2.34</v>
      </c>
      <c r="CG15" s="2">
        <v>0</v>
      </c>
      <c r="CH15" s="2">
        <v>0</v>
      </c>
      <c r="CI15" s="2">
        <v>0</v>
      </c>
      <c r="CJ15" s="2">
        <v>10.48</v>
      </c>
      <c r="CK15" s="2">
        <v>0</v>
      </c>
    </row>
    <row r="16" spans="1:89" s="58" customFormat="1" ht="14.25" x14ac:dyDescent="0.2">
      <c r="B16" s="59" t="s">
        <v>92</v>
      </c>
      <c r="C16" s="60"/>
      <c r="D16" s="60">
        <v>359.49</v>
      </c>
      <c r="E16" s="58">
        <v>7.31</v>
      </c>
      <c r="F16" s="58">
        <v>0.2</v>
      </c>
      <c r="G16" s="58">
        <v>0</v>
      </c>
      <c r="H16" s="58">
        <v>0</v>
      </c>
      <c r="I16" s="58">
        <v>18.79</v>
      </c>
      <c r="J16" s="58">
        <v>32.79</v>
      </c>
      <c r="K16" s="58">
        <v>3.6</v>
      </c>
      <c r="L16" s="58">
        <v>0</v>
      </c>
      <c r="M16" s="58">
        <v>0</v>
      </c>
      <c r="N16" s="58">
        <v>0.5</v>
      </c>
      <c r="O16" s="58">
        <v>1.94</v>
      </c>
      <c r="P16" s="58">
        <v>259.33999999999997</v>
      </c>
      <c r="Q16" s="58">
        <v>424.26</v>
      </c>
      <c r="R16" s="58">
        <v>226.65</v>
      </c>
      <c r="S16" s="58">
        <v>59.06</v>
      </c>
      <c r="T16" s="58">
        <v>265.39999999999998</v>
      </c>
      <c r="U16" s="58">
        <v>1.67</v>
      </c>
      <c r="V16" s="58">
        <v>55.56</v>
      </c>
      <c r="W16" s="58">
        <v>116.32</v>
      </c>
      <c r="X16" s="58">
        <v>91.88</v>
      </c>
      <c r="Y16" s="58">
        <v>1.37</v>
      </c>
      <c r="Z16" s="58">
        <v>0.16</v>
      </c>
      <c r="AA16" s="58">
        <v>0.2</v>
      </c>
      <c r="AB16" s="58">
        <v>1.56</v>
      </c>
      <c r="AC16" s="58">
        <v>4.0999999999999996</v>
      </c>
      <c r="AD16" s="58">
        <v>6.43</v>
      </c>
      <c r="AE16" s="58">
        <v>0</v>
      </c>
      <c r="AF16" s="58">
        <v>119.04</v>
      </c>
      <c r="AG16" s="58">
        <v>89.22</v>
      </c>
      <c r="AH16" s="58">
        <v>1518.95</v>
      </c>
      <c r="AI16" s="58">
        <v>676.9</v>
      </c>
      <c r="AJ16" s="58">
        <v>510.35</v>
      </c>
      <c r="AK16" s="58">
        <v>639.75</v>
      </c>
      <c r="AL16" s="58">
        <v>224.82</v>
      </c>
      <c r="AM16" s="58">
        <v>1180.33</v>
      </c>
      <c r="AN16" s="58">
        <v>867.22</v>
      </c>
      <c r="AO16" s="58">
        <v>2121.52</v>
      </c>
      <c r="AP16" s="58">
        <v>2021.36</v>
      </c>
      <c r="AQ16" s="58">
        <v>562.1</v>
      </c>
      <c r="AR16" s="58">
        <v>1100.3800000000001</v>
      </c>
      <c r="AS16" s="58">
        <v>5149.95</v>
      </c>
      <c r="AT16" s="58">
        <v>2.1800000000000002</v>
      </c>
      <c r="AU16" s="58">
        <v>1652.06</v>
      </c>
      <c r="AV16" s="58">
        <v>973.94</v>
      </c>
      <c r="AW16" s="58">
        <v>708.13</v>
      </c>
      <c r="AX16" s="58">
        <v>312.45999999999998</v>
      </c>
      <c r="AY16" s="58">
        <v>1.01</v>
      </c>
      <c r="AZ16" s="58">
        <v>1.29</v>
      </c>
      <c r="BA16" s="58">
        <v>0.98</v>
      </c>
      <c r="BB16" s="58">
        <v>2.41</v>
      </c>
      <c r="BC16" s="58">
        <v>0.28999999999999998</v>
      </c>
      <c r="BD16" s="58">
        <v>1.1599999999999999</v>
      </c>
      <c r="BE16" s="58">
        <v>0.04</v>
      </c>
      <c r="BF16" s="58">
        <v>5.27</v>
      </c>
      <c r="BG16" s="58">
        <v>0.01</v>
      </c>
      <c r="BH16" s="58">
        <v>1.57</v>
      </c>
      <c r="BI16" s="58">
        <v>0.69</v>
      </c>
      <c r="BJ16" s="58">
        <v>0.53</v>
      </c>
      <c r="BK16" s="58">
        <v>0</v>
      </c>
      <c r="BL16" s="58">
        <v>1.25</v>
      </c>
      <c r="BM16" s="58">
        <v>0.48</v>
      </c>
      <c r="BN16" s="58">
        <v>29.19</v>
      </c>
      <c r="BO16" s="58">
        <v>0</v>
      </c>
      <c r="BP16" s="58">
        <v>0</v>
      </c>
      <c r="BQ16" s="58">
        <v>10.97</v>
      </c>
      <c r="BR16" s="58">
        <v>0.31</v>
      </c>
      <c r="BS16" s="58">
        <v>0.09</v>
      </c>
      <c r="BT16" s="58">
        <v>0</v>
      </c>
      <c r="BU16" s="58">
        <v>0</v>
      </c>
      <c r="BV16" s="58">
        <v>0</v>
      </c>
      <c r="BW16" s="58">
        <v>381.16</v>
      </c>
      <c r="BX16" s="58">
        <f>$D$16/$D$31*100</f>
        <v>28.086911681980119</v>
      </c>
      <c r="BY16" s="58">
        <v>74.95</v>
      </c>
      <c r="CA16" s="58">
        <v>7.0000000000000007E-2</v>
      </c>
      <c r="CB16" s="58">
        <v>0.02</v>
      </c>
      <c r="CC16" s="58">
        <v>0.04</v>
      </c>
      <c r="CD16" s="58">
        <v>3.32</v>
      </c>
      <c r="CE16" s="58">
        <v>1.36</v>
      </c>
      <c r="CF16" s="58">
        <v>2.34</v>
      </c>
      <c r="CG16" s="58">
        <v>0</v>
      </c>
      <c r="CH16" s="58">
        <v>0</v>
      </c>
      <c r="CI16" s="58">
        <v>0</v>
      </c>
      <c r="CJ16" s="58">
        <v>14.35</v>
      </c>
      <c r="CK16" s="58">
        <v>0</v>
      </c>
    </row>
    <row r="17" spans="1:89" s="2" customFormat="1" ht="15" x14ac:dyDescent="0.25">
      <c r="B17" s="61" t="s">
        <v>93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94</v>
      </c>
      <c r="C18" s="57" t="str">
        <f>"200"</f>
        <v>200</v>
      </c>
      <c r="D18" s="57">
        <v>87.450831740291292</v>
      </c>
      <c r="E18" s="2">
        <v>0</v>
      </c>
      <c r="F18" s="2">
        <v>0</v>
      </c>
      <c r="G18" s="2">
        <v>0</v>
      </c>
      <c r="H18" s="2">
        <v>0</v>
      </c>
      <c r="I18" s="2">
        <v>20.02</v>
      </c>
      <c r="J18" s="2">
        <v>0.4</v>
      </c>
      <c r="K18" s="2">
        <v>0.4</v>
      </c>
      <c r="L18" s="2">
        <v>0</v>
      </c>
      <c r="M18" s="2">
        <v>0</v>
      </c>
      <c r="N18" s="2">
        <v>1.01</v>
      </c>
      <c r="O18" s="2">
        <v>0.61</v>
      </c>
      <c r="P18" s="2">
        <v>12.13</v>
      </c>
      <c r="Q18" s="2">
        <v>242.69</v>
      </c>
      <c r="R18" s="2">
        <v>14.16</v>
      </c>
      <c r="S18" s="2">
        <v>8.09</v>
      </c>
      <c r="T18" s="2">
        <v>14.16</v>
      </c>
      <c r="U18" s="2">
        <v>2.83</v>
      </c>
      <c r="V18" s="2">
        <v>0</v>
      </c>
      <c r="W18" s="2">
        <v>0</v>
      </c>
      <c r="X18" s="2">
        <v>0</v>
      </c>
      <c r="Y18" s="2">
        <v>0.2</v>
      </c>
      <c r="Z18" s="2">
        <v>0.02</v>
      </c>
      <c r="AA18" s="2">
        <v>0.02</v>
      </c>
      <c r="AB18" s="2">
        <v>0.2</v>
      </c>
      <c r="AC18" s="2">
        <v>0.4</v>
      </c>
      <c r="AD18" s="2">
        <v>4.04</v>
      </c>
      <c r="AE18" s="2">
        <v>0.4</v>
      </c>
      <c r="AF18" s="2">
        <v>0</v>
      </c>
      <c r="AG18" s="2">
        <v>0</v>
      </c>
      <c r="AH18" s="2">
        <v>28.31</v>
      </c>
      <c r="AI18" s="2">
        <v>28.31</v>
      </c>
      <c r="AJ18" s="2">
        <v>4.04</v>
      </c>
      <c r="AK18" s="2">
        <v>16.18</v>
      </c>
      <c r="AL18" s="2">
        <v>4.04</v>
      </c>
      <c r="AM18" s="2">
        <v>14.16</v>
      </c>
      <c r="AN18" s="2">
        <v>26.29</v>
      </c>
      <c r="AO18" s="2">
        <v>16.18</v>
      </c>
      <c r="AP18" s="2">
        <v>117.3</v>
      </c>
      <c r="AQ18" s="2">
        <v>10.11</v>
      </c>
      <c r="AR18" s="2">
        <v>22.25</v>
      </c>
      <c r="AS18" s="2">
        <v>64.72</v>
      </c>
      <c r="AT18" s="2">
        <v>0</v>
      </c>
      <c r="AU18" s="2">
        <v>20.22</v>
      </c>
      <c r="AV18" s="2">
        <v>24.27</v>
      </c>
      <c r="AW18" s="2">
        <v>10.11</v>
      </c>
      <c r="AX18" s="2">
        <v>8.09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178.18</v>
      </c>
      <c r="BY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95</v>
      </c>
      <c r="C19" s="60"/>
      <c r="D19" s="60">
        <v>87.45</v>
      </c>
      <c r="E19" s="58">
        <v>0</v>
      </c>
      <c r="F19" s="58">
        <v>0</v>
      </c>
      <c r="G19" s="58">
        <v>0</v>
      </c>
      <c r="H19" s="58">
        <v>0</v>
      </c>
      <c r="I19" s="58">
        <v>20.02</v>
      </c>
      <c r="J19" s="58">
        <v>0.4</v>
      </c>
      <c r="K19" s="58">
        <v>0.4</v>
      </c>
      <c r="L19" s="58">
        <v>0</v>
      </c>
      <c r="M19" s="58">
        <v>0</v>
      </c>
      <c r="N19" s="58">
        <v>1.01</v>
      </c>
      <c r="O19" s="58">
        <v>0.61</v>
      </c>
      <c r="P19" s="58">
        <v>12.13</v>
      </c>
      <c r="Q19" s="58">
        <v>242.69</v>
      </c>
      <c r="R19" s="58">
        <v>14.16</v>
      </c>
      <c r="S19" s="58">
        <v>8.09</v>
      </c>
      <c r="T19" s="58">
        <v>14.16</v>
      </c>
      <c r="U19" s="58">
        <v>2.83</v>
      </c>
      <c r="V19" s="58">
        <v>0</v>
      </c>
      <c r="W19" s="58">
        <v>0</v>
      </c>
      <c r="X19" s="58">
        <v>0</v>
      </c>
      <c r="Y19" s="58">
        <v>0.2</v>
      </c>
      <c r="Z19" s="58">
        <v>0.02</v>
      </c>
      <c r="AA19" s="58">
        <v>0.02</v>
      </c>
      <c r="AB19" s="58">
        <v>0.2</v>
      </c>
      <c r="AC19" s="58">
        <v>0.4</v>
      </c>
      <c r="AD19" s="58">
        <v>4.04</v>
      </c>
      <c r="AE19" s="58">
        <v>0.4</v>
      </c>
      <c r="AF19" s="58">
        <v>0</v>
      </c>
      <c r="AG19" s="58">
        <v>0</v>
      </c>
      <c r="AH19" s="58">
        <v>28.31</v>
      </c>
      <c r="AI19" s="58">
        <v>28.31</v>
      </c>
      <c r="AJ19" s="58">
        <v>4.04</v>
      </c>
      <c r="AK19" s="58">
        <v>16.18</v>
      </c>
      <c r="AL19" s="58">
        <v>4.04</v>
      </c>
      <c r="AM19" s="58">
        <v>14.16</v>
      </c>
      <c r="AN19" s="58">
        <v>26.29</v>
      </c>
      <c r="AO19" s="58">
        <v>16.18</v>
      </c>
      <c r="AP19" s="58">
        <v>117.3</v>
      </c>
      <c r="AQ19" s="58">
        <v>10.11</v>
      </c>
      <c r="AR19" s="58">
        <v>22.25</v>
      </c>
      <c r="AS19" s="58">
        <v>64.72</v>
      </c>
      <c r="AT19" s="58">
        <v>0</v>
      </c>
      <c r="AU19" s="58">
        <v>20.22</v>
      </c>
      <c r="AV19" s="58">
        <v>24.27</v>
      </c>
      <c r="AW19" s="58">
        <v>10.11</v>
      </c>
      <c r="AX19" s="58">
        <v>8.09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178.18</v>
      </c>
      <c r="BX19" s="58">
        <f>$D$19/$D$31*100</f>
        <v>6.8324582786424157</v>
      </c>
      <c r="BY19" s="58">
        <v>0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96</v>
      </c>
      <c r="C20" s="57"/>
      <c r="D20" s="57"/>
    </row>
    <row r="21" spans="1:89" s="2" customFormat="1" ht="15" x14ac:dyDescent="0.25">
      <c r="A21" s="2" t="str">
        <f>"16/2"</f>
        <v>16/2</v>
      </c>
      <c r="B21" s="56" t="s">
        <v>97</v>
      </c>
      <c r="C21" s="57" t="str">
        <f>"180"</f>
        <v>180</v>
      </c>
      <c r="D21" s="57">
        <v>137.56274704147293</v>
      </c>
      <c r="E21" s="2">
        <v>0.42</v>
      </c>
      <c r="F21" s="2">
        <v>1.74</v>
      </c>
      <c r="G21" s="2">
        <v>0</v>
      </c>
      <c r="H21" s="2">
        <v>0</v>
      </c>
      <c r="I21" s="2">
        <v>4.3099999999999996</v>
      </c>
      <c r="J21" s="2">
        <v>14.82</v>
      </c>
      <c r="K21" s="2">
        <v>4.24</v>
      </c>
      <c r="L21" s="2">
        <v>0</v>
      </c>
      <c r="M21" s="2">
        <v>0</v>
      </c>
      <c r="N21" s="2">
        <v>0.21</v>
      </c>
      <c r="O21" s="2">
        <v>1.49</v>
      </c>
      <c r="P21" s="2">
        <v>9.76</v>
      </c>
      <c r="Q21" s="2">
        <v>543.27</v>
      </c>
      <c r="R21" s="2">
        <v>31.65</v>
      </c>
      <c r="S21" s="2">
        <v>39.31</v>
      </c>
      <c r="T21" s="2">
        <v>103.77</v>
      </c>
      <c r="U21" s="2">
        <v>1.78</v>
      </c>
      <c r="V21" s="2">
        <v>0</v>
      </c>
      <c r="W21" s="2">
        <v>1262.99</v>
      </c>
      <c r="X21" s="2">
        <v>233.83</v>
      </c>
      <c r="Y21" s="2">
        <v>1.43</v>
      </c>
      <c r="Z21" s="2">
        <v>0.25</v>
      </c>
      <c r="AA21" s="2">
        <v>0.11</v>
      </c>
      <c r="AB21" s="2">
        <v>1.48</v>
      </c>
      <c r="AC21" s="2">
        <v>2.98</v>
      </c>
      <c r="AD21" s="2">
        <v>8.18</v>
      </c>
      <c r="AE21" s="2">
        <v>0</v>
      </c>
      <c r="AF21" s="2">
        <v>0</v>
      </c>
      <c r="AG21" s="2">
        <v>0</v>
      </c>
      <c r="AH21" s="2">
        <v>681.64</v>
      </c>
      <c r="AI21" s="2">
        <v>646.59</v>
      </c>
      <c r="AJ21" s="2">
        <v>87.38</v>
      </c>
      <c r="AK21" s="2">
        <v>356.39</v>
      </c>
      <c r="AL21" s="2">
        <v>115.13</v>
      </c>
      <c r="AM21" s="2">
        <v>423.37</v>
      </c>
      <c r="AN21" s="2">
        <v>395.31</v>
      </c>
      <c r="AO21" s="2">
        <v>728.31</v>
      </c>
      <c r="AP21" s="2">
        <v>928.14</v>
      </c>
      <c r="AQ21" s="2">
        <v>190.64</v>
      </c>
      <c r="AR21" s="2">
        <v>399.17</v>
      </c>
      <c r="AS21" s="2">
        <v>1395.84</v>
      </c>
      <c r="AT21" s="2">
        <v>137.25</v>
      </c>
      <c r="AU21" s="2">
        <v>280.02</v>
      </c>
      <c r="AV21" s="2">
        <v>348.22</v>
      </c>
      <c r="AW21" s="2">
        <v>290.37</v>
      </c>
      <c r="AX21" s="2">
        <v>106.84</v>
      </c>
      <c r="AY21" s="2">
        <v>7.0000000000000007E-2</v>
      </c>
      <c r="AZ21" s="2">
        <v>0.03</v>
      </c>
      <c r="BA21" s="2">
        <v>0.02</v>
      </c>
      <c r="BB21" s="2">
        <v>0.04</v>
      </c>
      <c r="BC21" s="2">
        <v>0.05</v>
      </c>
      <c r="BD21" s="2">
        <v>0.21</v>
      </c>
      <c r="BE21" s="2">
        <v>0</v>
      </c>
      <c r="BF21" s="2">
        <v>0.28000000000000003</v>
      </c>
      <c r="BG21" s="2">
        <v>0</v>
      </c>
      <c r="BH21" s="2">
        <v>0.27</v>
      </c>
      <c r="BI21" s="2">
        <v>0.01</v>
      </c>
      <c r="BJ21" s="2">
        <v>0.02</v>
      </c>
      <c r="BK21" s="2">
        <v>0</v>
      </c>
      <c r="BL21" s="2">
        <v>0.04</v>
      </c>
      <c r="BM21" s="2">
        <v>0.04</v>
      </c>
      <c r="BN21" s="2">
        <v>0.86</v>
      </c>
      <c r="BO21" s="2">
        <v>0.01</v>
      </c>
      <c r="BP21" s="2">
        <v>0</v>
      </c>
      <c r="BQ21" s="2">
        <v>1.96</v>
      </c>
      <c r="BR21" s="2">
        <v>0.05</v>
      </c>
      <c r="BS21" s="2">
        <v>0</v>
      </c>
      <c r="BT21" s="2">
        <v>0</v>
      </c>
      <c r="BU21" s="2">
        <v>0</v>
      </c>
      <c r="BV21" s="2">
        <v>0</v>
      </c>
      <c r="BW21" s="2">
        <v>215.17</v>
      </c>
      <c r="BY21" s="2">
        <v>210.5</v>
      </c>
      <c r="CA21" s="2">
        <v>1.04</v>
      </c>
      <c r="CB21" s="2">
        <v>0.26</v>
      </c>
      <c r="CC21" s="2">
        <v>0.65</v>
      </c>
      <c r="CD21" s="2">
        <v>110.5</v>
      </c>
      <c r="CE21" s="2">
        <v>26</v>
      </c>
      <c r="CF21" s="2">
        <v>68.25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</row>
    <row r="22" spans="1:89" s="2" customFormat="1" ht="15" x14ac:dyDescent="0.25">
      <c r="A22" s="2" t="str">
        <f>"46/3"</f>
        <v>46/3</v>
      </c>
      <c r="B22" s="56" t="s">
        <v>142</v>
      </c>
      <c r="C22" s="57" t="str">
        <f>"130"</f>
        <v>130</v>
      </c>
      <c r="D22" s="57">
        <v>171.40844319897835</v>
      </c>
      <c r="E22" s="2">
        <v>1.69</v>
      </c>
      <c r="F22" s="2">
        <v>7.0000000000000007E-2</v>
      </c>
      <c r="G22" s="2">
        <v>0</v>
      </c>
      <c r="H22" s="2">
        <v>0</v>
      </c>
      <c r="I22" s="2">
        <v>0.91</v>
      </c>
      <c r="J22" s="2">
        <v>29.39</v>
      </c>
      <c r="K22" s="2">
        <v>1.61</v>
      </c>
      <c r="L22" s="2">
        <v>0</v>
      </c>
      <c r="M22" s="2">
        <v>0</v>
      </c>
      <c r="N22" s="2">
        <v>0</v>
      </c>
      <c r="O22" s="2">
        <v>0.28999999999999998</v>
      </c>
      <c r="P22" s="2">
        <v>1.94</v>
      </c>
      <c r="Q22" s="2">
        <v>52.54</v>
      </c>
      <c r="R22" s="2">
        <v>8.69</v>
      </c>
      <c r="S22" s="2">
        <v>6.64</v>
      </c>
      <c r="T22" s="2">
        <v>37</v>
      </c>
      <c r="U22" s="2">
        <v>0.67</v>
      </c>
      <c r="V22" s="2">
        <v>8.14</v>
      </c>
      <c r="W22" s="2">
        <v>8.14</v>
      </c>
      <c r="X22" s="2">
        <v>15.26</v>
      </c>
      <c r="Y22" s="2">
        <v>0.75</v>
      </c>
      <c r="Z22" s="2">
        <v>0.06</v>
      </c>
      <c r="AA22" s="2">
        <v>0.02</v>
      </c>
      <c r="AB22" s="2">
        <v>0.46</v>
      </c>
      <c r="AC22" s="2">
        <v>1.39</v>
      </c>
      <c r="AD22" s="2">
        <v>0</v>
      </c>
      <c r="AE22" s="2">
        <v>0</v>
      </c>
      <c r="AF22" s="2">
        <v>1.34</v>
      </c>
      <c r="AG22" s="2">
        <v>1.31</v>
      </c>
      <c r="AH22" s="2">
        <v>367.95</v>
      </c>
      <c r="AI22" s="2">
        <v>114.91</v>
      </c>
      <c r="AJ22" s="2">
        <v>70.06</v>
      </c>
      <c r="AK22" s="2">
        <v>142.33000000000001</v>
      </c>
      <c r="AL22" s="2">
        <v>46.67</v>
      </c>
      <c r="AM22" s="2">
        <v>228.28</v>
      </c>
      <c r="AN22" s="2">
        <v>150.94999999999999</v>
      </c>
      <c r="AO22" s="2">
        <v>182.02</v>
      </c>
      <c r="AP22" s="2">
        <v>156.1</v>
      </c>
      <c r="AQ22" s="2">
        <v>91.71</v>
      </c>
      <c r="AR22" s="2">
        <v>159.53</v>
      </c>
      <c r="AS22" s="2">
        <v>1401.16</v>
      </c>
      <c r="AT22" s="2">
        <v>0</v>
      </c>
      <c r="AU22" s="2">
        <v>441.51</v>
      </c>
      <c r="AV22" s="2">
        <v>228.66</v>
      </c>
      <c r="AW22" s="2">
        <v>114.81</v>
      </c>
      <c r="AX22" s="2">
        <v>90.92</v>
      </c>
      <c r="AY22" s="2">
        <v>0.08</v>
      </c>
      <c r="AZ22" s="2">
        <v>0.04</v>
      </c>
      <c r="BA22" s="2">
        <v>0.02</v>
      </c>
      <c r="BB22" s="2">
        <v>0.05</v>
      </c>
      <c r="BC22" s="2">
        <v>0.05</v>
      </c>
      <c r="BD22" s="2">
        <v>0.24</v>
      </c>
      <c r="BE22" s="2">
        <v>0</v>
      </c>
      <c r="BF22" s="2">
        <v>0.73</v>
      </c>
      <c r="BG22" s="2">
        <v>0</v>
      </c>
      <c r="BH22" s="2">
        <v>0.21</v>
      </c>
      <c r="BI22" s="2">
        <v>0</v>
      </c>
      <c r="BJ22" s="2">
        <v>0</v>
      </c>
      <c r="BK22" s="2">
        <v>0</v>
      </c>
      <c r="BL22" s="2">
        <v>0.05</v>
      </c>
      <c r="BM22" s="2">
        <v>7.0000000000000007E-2</v>
      </c>
      <c r="BN22" s="2">
        <v>0.54</v>
      </c>
      <c r="BO22" s="2">
        <v>0</v>
      </c>
      <c r="BP22" s="2">
        <v>0</v>
      </c>
      <c r="BQ22" s="2">
        <v>0.23</v>
      </c>
      <c r="BR22" s="2">
        <v>0.01</v>
      </c>
      <c r="BS22" s="2">
        <v>0</v>
      </c>
      <c r="BT22" s="2">
        <v>0</v>
      </c>
      <c r="BU22" s="2">
        <v>0</v>
      </c>
      <c r="BV22" s="2">
        <v>0</v>
      </c>
      <c r="BW22" s="2">
        <v>7.05</v>
      </c>
      <c r="BY22" s="2">
        <v>9.5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</row>
    <row r="23" spans="1:89" s="2" customFormat="1" ht="15" x14ac:dyDescent="0.25">
      <c r="A23" s="2" t="str">
        <f>"11/8"</f>
        <v>11/8</v>
      </c>
      <c r="B23" s="56" t="s">
        <v>143</v>
      </c>
      <c r="C23" s="57" t="str">
        <f>"70"</f>
        <v>70</v>
      </c>
      <c r="D23" s="57">
        <v>101.17766347500002</v>
      </c>
      <c r="E23" s="2">
        <v>2.1800000000000002</v>
      </c>
      <c r="F23" s="2">
        <v>1.54</v>
      </c>
      <c r="G23" s="2">
        <v>0</v>
      </c>
      <c r="H23" s="2">
        <v>0</v>
      </c>
      <c r="I23" s="2">
        <v>1.47</v>
      </c>
      <c r="J23" s="2">
        <v>2.0499999999999998</v>
      </c>
      <c r="K23" s="2">
        <v>0.11</v>
      </c>
      <c r="L23" s="2">
        <v>0</v>
      </c>
      <c r="M23" s="2">
        <v>0</v>
      </c>
      <c r="N23" s="2">
        <v>0.04</v>
      </c>
      <c r="O23" s="2">
        <v>1.25</v>
      </c>
      <c r="P23" s="2">
        <v>170.18</v>
      </c>
      <c r="Q23" s="2">
        <v>177.68</v>
      </c>
      <c r="R23" s="2">
        <v>42.2</v>
      </c>
      <c r="S23" s="2">
        <v>13.25</v>
      </c>
      <c r="T23" s="2">
        <v>178.94</v>
      </c>
      <c r="U23" s="2">
        <v>3.35</v>
      </c>
      <c r="V23" s="2">
        <v>3977.17</v>
      </c>
      <c r="W23" s="2">
        <v>416.3</v>
      </c>
      <c r="X23" s="2">
        <v>4063.97</v>
      </c>
      <c r="Y23" s="2">
        <v>1.53</v>
      </c>
      <c r="Z23" s="2">
        <v>0.13</v>
      </c>
      <c r="AA23" s="2">
        <v>0.88</v>
      </c>
      <c r="AB23" s="2">
        <v>3.54</v>
      </c>
      <c r="AC23" s="2">
        <v>6.68</v>
      </c>
      <c r="AD23" s="2">
        <v>5.66</v>
      </c>
      <c r="AE23" s="2">
        <v>0</v>
      </c>
      <c r="AF23" s="2">
        <v>53.01</v>
      </c>
      <c r="AG23" s="2">
        <v>52.35</v>
      </c>
      <c r="AH23" s="2">
        <v>115.79</v>
      </c>
      <c r="AI23" s="2">
        <v>80.12</v>
      </c>
      <c r="AJ23" s="2">
        <v>28.97</v>
      </c>
      <c r="AK23" s="2">
        <v>52.45</v>
      </c>
      <c r="AL23" s="2">
        <v>17.55</v>
      </c>
      <c r="AM23" s="2">
        <v>63.65</v>
      </c>
      <c r="AN23" s="2">
        <v>11.03</v>
      </c>
      <c r="AO23" s="2">
        <v>13.18</v>
      </c>
      <c r="AP23" s="2">
        <v>11.57</v>
      </c>
      <c r="AQ23" s="2">
        <v>6.82</v>
      </c>
      <c r="AR23" s="2">
        <v>11.54</v>
      </c>
      <c r="AS23" s="2">
        <v>100.83</v>
      </c>
      <c r="AT23" s="2">
        <v>0</v>
      </c>
      <c r="AU23" s="2">
        <v>31.79</v>
      </c>
      <c r="AV23" s="2">
        <v>16.7</v>
      </c>
      <c r="AW23" s="2">
        <v>67.84</v>
      </c>
      <c r="AX23" s="2">
        <v>14.94</v>
      </c>
      <c r="AY23" s="2">
        <v>0.02</v>
      </c>
      <c r="AZ23" s="2">
        <v>0.01</v>
      </c>
      <c r="BA23" s="2">
        <v>0.01</v>
      </c>
      <c r="BB23" s="2">
        <v>0.01</v>
      </c>
      <c r="BC23" s="2">
        <v>0.02</v>
      </c>
      <c r="BD23" s="2">
        <v>7.0000000000000007E-2</v>
      </c>
      <c r="BE23" s="2">
        <v>0</v>
      </c>
      <c r="BF23" s="2">
        <v>0.34</v>
      </c>
      <c r="BG23" s="2">
        <v>0</v>
      </c>
      <c r="BH23" s="2">
        <v>0.15</v>
      </c>
      <c r="BI23" s="2">
        <v>0.01</v>
      </c>
      <c r="BJ23" s="2">
        <v>0.01</v>
      </c>
      <c r="BK23" s="2">
        <v>0</v>
      </c>
      <c r="BL23" s="2">
        <v>0.01</v>
      </c>
      <c r="BM23" s="2">
        <v>0.02</v>
      </c>
      <c r="BN23" s="2">
        <v>0.67</v>
      </c>
      <c r="BO23" s="2">
        <v>0</v>
      </c>
      <c r="BP23" s="2">
        <v>0</v>
      </c>
      <c r="BQ23" s="2">
        <v>1.26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66.44</v>
      </c>
      <c r="BY23" s="2">
        <v>4046.55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0.28999999999999998</v>
      </c>
    </row>
    <row r="24" spans="1:89" s="2" customFormat="1" ht="15" x14ac:dyDescent="0.25">
      <c r="A24" s="2" t="str">
        <f>"6/10"</f>
        <v>6/10</v>
      </c>
      <c r="B24" s="56" t="s">
        <v>98</v>
      </c>
      <c r="C24" s="57" t="str">
        <f>"200"</f>
        <v>200</v>
      </c>
      <c r="D24" s="57">
        <v>82.066173923993233</v>
      </c>
      <c r="E24" s="2">
        <v>0.02</v>
      </c>
      <c r="F24" s="2">
        <v>0</v>
      </c>
      <c r="G24" s="2">
        <v>0</v>
      </c>
      <c r="H24" s="2">
        <v>0</v>
      </c>
      <c r="I24" s="2">
        <v>18.37</v>
      </c>
      <c r="J24" s="2">
        <v>0.48</v>
      </c>
      <c r="K24" s="2">
        <v>2.86</v>
      </c>
      <c r="L24" s="2">
        <v>0</v>
      </c>
      <c r="M24" s="2">
        <v>0</v>
      </c>
      <c r="N24" s="2">
        <v>0.25</v>
      </c>
      <c r="O24" s="2">
        <v>0.68</v>
      </c>
      <c r="P24" s="2">
        <v>2.92</v>
      </c>
      <c r="Q24" s="2">
        <v>284.43</v>
      </c>
      <c r="R24" s="2">
        <v>26.25</v>
      </c>
      <c r="S24" s="2">
        <v>16.670000000000002</v>
      </c>
      <c r="T24" s="2">
        <v>22.69</v>
      </c>
      <c r="U24" s="2">
        <v>0.55000000000000004</v>
      </c>
      <c r="V24" s="2">
        <v>0</v>
      </c>
      <c r="W24" s="2">
        <v>526.49</v>
      </c>
      <c r="X24" s="2">
        <v>97.44</v>
      </c>
      <c r="Y24" s="2">
        <v>0.92</v>
      </c>
      <c r="Z24" s="2">
        <v>0.01</v>
      </c>
      <c r="AA24" s="2">
        <v>0.03</v>
      </c>
      <c r="AB24" s="2">
        <v>0.43</v>
      </c>
      <c r="AC24" s="2">
        <v>0.65</v>
      </c>
      <c r="AD24" s="2">
        <v>0.27</v>
      </c>
      <c r="AE24" s="2">
        <v>0</v>
      </c>
      <c r="AF24" s="2">
        <v>0</v>
      </c>
      <c r="AG24" s="2">
        <v>0</v>
      </c>
      <c r="AH24" s="2">
        <v>0.01</v>
      </c>
      <c r="AI24" s="2">
        <v>0.01</v>
      </c>
      <c r="AJ24" s="2">
        <v>0</v>
      </c>
      <c r="AK24" s="2">
        <v>0.01</v>
      </c>
      <c r="AL24" s="2">
        <v>0</v>
      </c>
      <c r="AM24" s="2">
        <v>0.01</v>
      </c>
      <c r="AN24" s="2">
        <v>0.01</v>
      </c>
      <c r="AO24" s="2">
        <v>0.01</v>
      </c>
      <c r="AP24" s="2">
        <v>0.05</v>
      </c>
      <c r="AQ24" s="2">
        <v>0</v>
      </c>
      <c r="AR24" s="2">
        <v>0.01</v>
      </c>
      <c r="AS24" s="2">
        <v>0.02</v>
      </c>
      <c r="AT24" s="2">
        <v>0</v>
      </c>
      <c r="AU24" s="2">
        <v>0.01</v>
      </c>
      <c r="AV24" s="2">
        <v>0.01</v>
      </c>
      <c r="AW24" s="2">
        <v>0</v>
      </c>
      <c r="AX24" s="2">
        <v>0</v>
      </c>
      <c r="AY24" s="2">
        <v>0.02</v>
      </c>
      <c r="AZ24" s="2">
        <v>0.01</v>
      </c>
      <c r="BA24" s="2">
        <v>0.01</v>
      </c>
      <c r="BB24" s="2">
        <v>0.01</v>
      </c>
      <c r="BC24" s="2">
        <v>0.01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0.02</v>
      </c>
      <c r="BJ24" s="2">
        <v>0</v>
      </c>
      <c r="BK24" s="2">
        <v>0</v>
      </c>
      <c r="BL24" s="2">
        <v>0</v>
      </c>
      <c r="BM24" s="2">
        <v>0.02</v>
      </c>
      <c r="BN24" s="2">
        <v>0.01</v>
      </c>
      <c r="BO24" s="2">
        <v>0</v>
      </c>
      <c r="BP24" s="2">
        <v>0</v>
      </c>
      <c r="BQ24" s="2">
        <v>0.01</v>
      </c>
      <c r="BR24" s="2">
        <v>0</v>
      </c>
      <c r="BS24" s="2">
        <v>0.01</v>
      </c>
      <c r="BT24" s="2">
        <v>0</v>
      </c>
      <c r="BU24" s="2">
        <v>0</v>
      </c>
      <c r="BV24" s="2">
        <v>0</v>
      </c>
      <c r="BW24" s="2">
        <v>213.35</v>
      </c>
      <c r="BY24" s="2">
        <v>87.75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10.74</v>
      </c>
      <c r="CK24" s="2">
        <v>0</v>
      </c>
    </row>
    <row r="25" spans="1:89" s="2" customFormat="1" ht="15" x14ac:dyDescent="0.25">
      <c r="A25" s="2" t="str">
        <f>"-"</f>
        <v>-</v>
      </c>
      <c r="B25" s="56" t="s">
        <v>99</v>
      </c>
      <c r="C25" s="57" t="str">
        <f>"30"</f>
        <v>30</v>
      </c>
      <c r="D25" s="57">
        <v>71.629686034410639</v>
      </c>
      <c r="E25" s="2">
        <v>0</v>
      </c>
      <c r="F25" s="2">
        <v>0</v>
      </c>
      <c r="G25" s="2">
        <v>0</v>
      </c>
      <c r="H25" s="2">
        <v>0</v>
      </c>
      <c r="I25" s="2">
        <v>0.35</v>
      </c>
      <c r="J25" s="2">
        <v>14.59</v>
      </c>
      <c r="K25" s="2">
        <v>0.06</v>
      </c>
      <c r="L25" s="2">
        <v>0</v>
      </c>
      <c r="M25" s="2">
        <v>0</v>
      </c>
      <c r="N25" s="2">
        <v>0</v>
      </c>
      <c r="O25" s="2">
        <v>0.57999999999999996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162.82</v>
      </c>
      <c r="AI25" s="2">
        <v>54</v>
      </c>
      <c r="AJ25" s="2">
        <v>32.01</v>
      </c>
      <c r="AK25" s="2">
        <v>64.02</v>
      </c>
      <c r="AL25" s="2">
        <v>24.21</v>
      </c>
      <c r="AM25" s="2">
        <v>115.78</v>
      </c>
      <c r="AN25" s="2">
        <v>71.81</v>
      </c>
      <c r="AO25" s="2">
        <v>100.2</v>
      </c>
      <c r="AP25" s="2">
        <v>82.66</v>
      </c>
      <c r="AQ25" s="2">
        <v>43.42</v>
      </c>
      <c r="AR25" s="2">
        <v>76.819999999999993</v>
      </c>
      <c r="AS25" s="2">
        <v>642.38</v>
      </c>
      <c r="AT25" s="2">
        <v>0</v>
      </c>
      <c r="AU25" s="2">
        <v>209.3</v>
      </c>
      <c r="AV25" s="2">
        <v>91.01</v>
      </c>
      <c r="AW25" s="2">
        <v>60.4</v>
      </c>
      <c r="AX25" s="2">
        <v>47.87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0.03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0.02</v>
      </c>
      <c r="BO25" s="2">
        <v>0</v>
      </c>
      <c r="BP25" s="2">
        <v>0</v>
      </c>
      <c r="BQ25" s="2">
        <v>0.09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12.51</v>
      </c>
      <c r="BY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</row>
    <row r="26" spans="1:89" s="58" customFormat="1" ht="14.25" x14ac:dyDescent="0.2">
      <c r="B26" s="59" t="s">
        <v>100</v>
      </c>
      <c r="C26" s="60"/>
      <c r="D26" s="60">
        <v>618.17999999999995</v>
      </c>
      <c r="E26" s="58">
        <v>4.63</v>
      </c>
      <c r="F26" s="58">
        <v>5.05</v>
      </c>
      <c r="G26" s="58">
        <v>0</v>
      </c>
      <c r="H26" s="58">
        <v>0</v>
      </c>
      <c r="I26" s="58">
        <v>31.53</v>
      </c>
      <c r="J26" s="58">
        <v>61.46</v>
      </c>
      <c r="K26" s="58">
        <v>10.41</v>
      </c>
      <c r="L26" s="58">
        <v>0</v>
      </c>
      <c r="M26" s="58">
        <v>0</v>
      </c>
      <c r="N26" s="58">
        <v>0.69</v>
      </c>
      <c r="O26" s="58">
        <v>4.93</v>
      </c>
      <c r="P26" s="58">
        <v>198.31</v>
      </c>
      <c r="Q26" s="58">
        <v>1186.46</v>
      </c>
      <c r="R26" s="58">
        <v>126.2</v>
      </c>
      <c r="S26" s="58">
        <v>100.28</v>
      </c>
      <c r="T26" s="58">
        <v>377.8</v>
      </c>
      <c r="U26" s="58">
        <v>6.8</v>
      </c>
      <c r="V26" s="58">
        <v>3985.31</v>
      </c>
      <c r="W26" s="58">
        <v>9923.52</v>
      </c>
      <c r="X26" s="58">
        <v>5721.67</v>
      </c>
      <c r="Y26" s="58">
        <v>6.03</v>
      </c>
      <c r="Z26" s="58">
        <v>0.49</v>
      </c>
      <c r="AA26" s="58">
        <v>1.0900000000000001</v>
      </c>
      <c r="AB26" s="58">
        <v>6.54</v>
      </c>
      <c r="AC26" s="58">
        <v>12.43</v>
      </c>
      <c r="AD26" s="58">
        <v>17.32</v>
      </c>
      <c r="AE26" s="58">
        <v>0</v>
      </c>
      <c r="AF26" s="58">
        <v>54.35</v>
      </c>
      <c r="AG26" s="58">
        <v>53.66</v>
      </c>
      <c r="AH26" s="58">
        <v>1358.42</v>
      </c>
      <c r="AI26" s="58">
        <v>921.18</v>
      </c>
      <c r="AJ26" s="58">
        <v>224.64</v>
      </c>
      <c r="AK26" s="58">
        <v>636.94000000000005</v>
      </c>
      <c r="AL26" s="58">
        <v>209.8</v>
      </c>
      <c r="AM26" s="58">
        <v>852.08</v>
      </c>
      <c r="AN26" s="58">
        <v>660.86</v>
      </c>
      <c r="AO26" s="58">
        <v>1050.72</v>
      </c>
      <c r="AP26" s="58">
        <v>1266.71</v>
      </c>
      <c r="AQ26" s="58">
        <v>342.49</v>
      </c>
      <c r="AR26" s="58">
        <v>666.31</v>
      </c>
      <c r="AS26" s="58">
        <v>3694.84</v>
      </c>
      <c r="AT26" s="58">
        <v>137.25</v>
      </c>
      <c r="AU26" s="58">
        <v>983.13</v>
      </c>
      <c r="AV26" s="58">
        <v>707.19</v>
      </c>
      <c r="AW26" s="58">
        <v>546.04999999999995</v>
      </c>
      <c r="AX26" s="58">
        <v>268.52999999999997</v>
      </c>
      <c r="AY26" s="58">
        <v>0.26</v>
      </c>
      <c r="AZ26" s="58">
        <v>0.12</v>
      </c>
      <c r="BA26" s="58">
        <v>7.0000000000000007E-2</v>
      </c>
      <c r="BB26" s="58">
        <v>0.15</v>
      </c>
      <c r="BC26" s="58">
        <v>0.17</v>
      </c>
      <c r="BD26" s="58">
        <v>0.72</v>
      </c>
      <c r="BE26" s="58">
        <v>0</v>
      </c>
      <c r="BF26" s="58">
        <v>1.54</v>
      </c>
      <c r="BG26" s="58">
        <v>0</v>
      </c>
      <c r="BH26" s="58">
        <v>0.74</v>
      </c>
      <c r="BI26" s="58">
        <v>0.04</v>
      </c>
      <c r="BJ26" s="58">
        <v>0.05</v>
      </c>
      <c r="BK26" s="58">
        <v>0</v>
      </c>
      <c r="BL26" s="58">
        <v>0.14000000000000001</v>
      </c>
      <c r="BM26" s="58">
        <v>0.2</v>
      </c>
      <c r="BN26" s="58">
        <v>2.7</v>
      </c>
      <c r="BO26" s="58">
        <v>0.03</v>
      </c>
      <c r="BP26" s="58">
        <v>0</v>
      </c>
      <c r="BQ26" s="58">
        <v>5.05</v>
      </c>
      <c r="BR26" s="58">
        <v>0.06</v>
      </c>
      <c r="BS26" s="58">
        <v>0.01</v>
      </c>
      <c r="BT26" s="58">
        <v>0</v>
      </c>
      <c r="BU26" s="58">
        <v>0</v>
      </c>
      <c r="BV26" s="58">
        <v>0</v>
      </c>
      <c r="BW26" s="58">
        <v>572.22</v>
      </c>
      <c r="BX26" s="58">
        <f>$D$26/$D$31*100</f>
        <v>48.298331145696601</v>
      </c>
      <c r="BY26" s="58">
        <v>5639.23</v>
      </c>
      <c r="CA26" s="58">
        <v>1.04</v>
      </c>
      <c r="CB26" s="58">
        <v>0.26</v>
      </c>
      <c r="CC26" s="58">
        <v>0.65</v>
      </c>
      <c r="CD26" s="58">
        <v>110.5</v>
      </c>
      <c r="CE26" s="58">
        <v>26</v>
      </c>
      <c r="CF26" s="58">
        <v>68.25</v>
      </c>
      <c r="CG26" s="58">
        <v>0</v>
      </c>
      <c r="CH26" s="58">
        <v>0</v>
      </c>
      <c r="CI26" s="58">
        <v>0</v>
      </c>
      <c r="CJ26" s="58">
        <v>12.61</v>
      </c>
      <c r="CK26" s="58">
        <v>0.28999999999999998</v>
      </c>
    </row>
    <row r="27" spans="1:89" s="2" customFormat="1" ht="15" x14ac:dyDescent="0.25">
      <c r="B27" s="61" t="s">
        <v>101</v>
      </c>
      <c r="C27" s="57"/>
      <c r="D27" s="57"/>
    </row>
    <row r="28" spans="1:89" s="2" customFormat="1" ht="15" x14ac:dyDescent="0.25">
      <c r="A28" s="2" t="str">
        <f>"23/12"</f>
        <v>23/12</v>
      </c>
      <c r="B28" s="56" t="s">
        <v>144</v>
      </c>
      <c r="C28" s="57" t="str">
        <f>"60"</f>
        <v>60</v>
      </c>
      <c r="D28" s="57">
        <v>158.45804966858094</v>
      </c>
      <c r="E28" s="2">
        <v>2.88</v>
      </c>
      <c r="F28" s="2">
        <v>0.67</v>
      </c>
      <c r="G28" s="2">
        <v>0</v>
      </c>
      <c r="H28" s="2">
        <v>0</v>
      </c>
      <c r="I28" s="2">
        <v>10.01</v>
      </c>
      <c r="J28" s="2">
        <v>13.46</v>
      </c>
      <c r="K28" s="2">
        <v>0.71</v>
      </c>
      <c r="L28" s="2">
        <v>0</v>
      </c>
      <c r="M28" s="2">
        <v>0</v>
      </c>
      <c r="N28" s="2">
        <v>0.39</v>
      </c>
      <c r="O28" s="2">
        <v>0.51</v>
      </c>
      <c r="P28" s="2">
        <v>30.58</v>
      </c>
      <c r="Q28" s="2">
        <v>88.25</v>
      </c>
      <c r="R28" s="2">
        <v>52.47</v>
      </c>
      <c r="S28" s="2">
        <v>9.11</v>
      </c>
      <c r="T28" s="2">
        <v>61.16</v>
      </c>
      <c r="U28" s="2">
        <v>0.39</v>
      </c>
      <c r="V28" s="2">
        <v>23.52</v>
      </c>
      <c r="W28" s="2">
        <v>13.93</v>
      </c>
      <c r="X28" s="2">
        <v>42.25</v>
      </c>
      <c r="Y28" s="2">
        <v>0.82</v>
      </c>
      <c r="Z28" s="2">
        <v>0.03</v>
      </c>
      <c r="AA28" s="2">
        <v>0.09</v>
      </c>
      <c r="AB28" s="2">
        <v>0.25</v>
      </c>
      <c r="AC28" s="2">
        <v>1.21</v>
      </c>
      <c r="AD28" s="2">
        <v>0.12</v>
      </c>
      <c r="AE28" s="2">
        <v>0</v>
      </c>
      <c r="AF28" s="2">
        <v>0</v>
      </c>
      <c r="AG28" s="2">
        <v>0</v>
      </c>
      <c r="AH28" s="2">
        <v>329.42</v>
      </c>
      <c r="AI28" s="2">
        <v>195.44</v>
      </c>
      <c r="AJ28" s="2">
        <v>83.38</v>
      </c>
      <c r="AK28" s="2">
        <v>143.47</v>
      </c>
      <c r="AL28" s="2">
        <v>51.17</v>
      </c>
      <c r="AM28" s="2">
        <v>201.73</v>
      </c>
      <c r="AN28" s="2">
        <v>149.34</v>
      </c>
      <c r="AO28" s="2">
        <v>182.81</v>
      </c>
      <c r="AP28" s="2">
        <v>228.5</v>
      </c>
      <c r="AQ28" s="2">
        <v>91.57</v>
      </c>
      <c r="AR28" s="2">
        <v>116.19</v>
      </c>
      <c r="AS28" s="2">
        <v>948.94</v>
      </c>
      <c r="AT28" s="2">
        <v>5.76</v>
      </c>
      <c r="AU28" s="2">
        <v>331.8</v>
      </c>
      <c r="AV28" s="2">
        <v>227.51</v>
      </c>
      <c r="AW28" s="2">
        <v>139.77000000000001</v>
      </c>
      <c r="AX28" s="2">
        <v>69.42</v>
      </c>
      <c r="AY28" s="2">
        <v>0.13</v>
      </c>
      <c r="AZ28" s="2">
        <v>7.0000000000000007E-2</v>
      </c>
      <c r="BA28" s="2">
        <v>0.04</v>
      </c>
      <c r="BB28" s="2">
        <v>0.09</v>
      </c>
      <c r="BC28" s="2">
        <v>0.1</v>
      </c>
      <c r="BD28" s="2">
        <v>0.39</v>
      </c>
      <c r="BE28" s="2">
        <v>0.03</v>
      </c>
      <c r="BF28" s="2">
        <v>0.82</v>
      </c>
      <c r="BG28" s="2">
        <v>0.02</v>
      </c>
      <c r="BH28" s="2">
        <v>0.28999999999999998</v>
      </c>
      <c r="BI28" s="2">
        <v>0.02</v>
      </c>
      <c r="BJ28" s="2">
        <v>0.02</v>
      </c>
      <c r="BK28" s="2">
        <v>0</v>
      </c>
      <c r="BL28" s="2">
        <v>0.06</v>
      </c>
      <c r="BM28" s="2">
        <v>0.1</v>
      </c>
      <c r="BN28" s="2">
        <v>1.03</v>
      </c>
      <c r="BO28" s="2">
        <v>0.01</v>
      </c>
      <c r="BP28" s="2">
        <v>0</v>
      </c>
      <c r="BQ28" s="2">
        <v>0.91</v>
      </c>
      <c r="BR28" s="2">
        <v>0.03</v>
      </c>
      <c r="BS28" s="2">
        <v>0.04</v>
      </c>
      <c r="BT28" s="2">
        <v>0</v>
      </c>
      <c r="BU28" s="2">
        <v>0</v>
      </c>
      <c r="BV28" s="2">
        <v>0</v>
      </c>
      <c r="BW28" s="2">
        <v>46.64</v>
      </c>
      <c r="BY28" s="2">
        <v>25.84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8.85</v>
      </c>
      <c r="CK28" s="2">
        <v>0</v>
      </c>
    </row>
    <row r="29" spans="1:89" s="2" customFormat="1" ht="15" x14ac:dyDescent="0.25">
      <c r="A29" s="2" t="str">
        <f>"-"</f>
        <v>-</v>
      </c>
      <c r="B29" s="56" t="s">
        <v>103</v>
      </c>
      <c r="C29" s="57" t="str">
        <f>"200"</f>
        <v>200</v>
      </c>
      <c r="D29" s="57">
        <v>56.342278419277491</v>
      </c>
      <c r="E29" s="2">
        <v>0</v>
      </c>
      <c r="F29" s="2">
        <v>0</v>
      </c>
      <c r="G29" s="2">
        <v>0</v>
      </c>
      <c r="H29" s="2">
        <v>0</v>
      </c>
      <c r="I29" s="2">
        <v>7.46</v>
      </c>
      <c r="J29" s="2">
        <v>0</v>
      </c>
      <c r="K29" s="2">
        <v>0</v>
      </c>
      <c r="L29" s="2">
        <v>0</v>
      </c>
      <c r="M29" s="2">
        <v>0</v>
      </c>
      <c r="N29" s="2">
        <v>1.59</v>
      </c>
      <c r="O29" s="2">
        <v>1.31</v>
      </c>
      <c r="P29" s="2">
        <v>97.01</v>
      </c>
      <c r="Q29" s="2">
        <v>283.58</v>
      </c>
      <c r="R29" s="2">
        <v>235.07</v>
      </c>
      <c r="S29" s="2">
        <v>27.98</v>
      </c>
      <c r="T29" s="2">
        <v>177.24</v>
      </c>
      <c r="U29" s="2">
        <v>0.19</v>
      </c>
      <c r="V29" s="2">
        <v>0</v>
      </c>
      <c r="W29" s="2">
        <v>0</v>
      </c>
      <c r="X29" s="2">
        <v>0</v>
      </c>
      <c r="Y29" s="2">
        <v>0</v>
      </c>
      <c r="Z29" s="2">
        <v>7.0000000000000007E-2</v>
      </c>
      <c r="AA29" s="2">
        <v>0.32</v>
      </c>
      <c r="AB29" s="2">
        <v>0.19</v>
      </c>
      <c r="AC29" s="2">
        <v>1.68</v>
      </c>
      <c r="AD29" s="2">
        <v>1.31</v>
      </c>
      <c r="AE29" s="2">
        <v>0</v>
      </c>
      <c r="AF29" s="2">
        <v>0</v>
      </c>
      <c r="AG29" s="2">
        <v>0</v>
      </c>
      <c r="AH29" s="2">
        <v>516.78</v>
      </c>
      <c r="AI29" s="2">
        <v>447.75</v>
      </c>
      <c r="AJ29" s="2">
        <v>132.46</v>
      </c>
      <c r="AK29" s="2">
        <v>205.22</v>
      </c>
      <c r="AL29" s="2">
        <v>80.22</v>
      </c>
      <c r="AM29" s="2">
        <v>263.06</v>
      </c>
      <c r="AN29" s="2">
        <v>197.76</v>
      </c>
      <c r="AO29" s="2">
        <v>195.89</v>
      </c>
      <c r="AP29" s="2">
        <v>402.98</v>
      </c>
      <c r="AQ29" s="2">
        <v>145.52000000000001</v>
      </c>
      <c r="AR29" s="2">
        <v>85.82</v>
      </c>
      <c r="AS29" s="2">
        <v>944.01</v>
      </c>
      <c r="AT29" s="2">
        <v>0</v>
      </c>
      <c r="AU29" s="2">
        <v>507.45</v>
      </c>
      <c r="AV29" s="2">
        <v>345.14</v>
      </c>
      <c r="AW29" s="2">
        <v>289.17</v>
      </c>
      <c r="AX29" s="2">
        <v>37.31</v>
      </c>
      <c r="AY29" s="2">
        <v>0.19</v>
      </c>
      <c r="AZ29" s="2">
        <v>0.13</v>
      </c>
      <c r="BA29" s="2">
        <v>7.0000000000000007E-2</v>
      </c>
      <c r="BB29" s="2">
        <v>0.15</v>
      </c>
      <c r="BC29" s="2">
        <v>0.17</v>
      </c>
      <c r="BD29" s="2">
        <v>0.84</v>
      </c>
      <c r="BE29" s="2">
        <v>0.06</v>
      </c>
      <c r="BF29" s="2">
        <v>1.04</v>
      </c>
      <c r="BG29" s="2">
        <v>0.04</v>
      </c>
      <c r="BH29" s="2">
        <v>0.57999999999999996</v>
      </c>
      <c r="BI29" s="2">
        <v>7.0000000000000007E-2</v>
      </c>
      <c r="BJ29" s="2">
        <v>0</v>
      </c>
      <c r="BK29" s="2">
        <v>0</v>
      </c>
      <c r="BL29" s="2">
        <v>7.0000000000000007E-2</v>
      </c>
      <c r="BM29" s="2">
        <v>0.15</v>
      </c>
      <c r="BN29" s="2">
        <v>1.29</v>
      </c>
      <c r="BO29" s="2">
        <v>0.02</v>
      </c>
      <c r="BP29" s="2">
        <v>0</v>
      </c>
      <c r="BQ29" s="2">
        <v>0.04</v>
      </c>
      <c r="BR29" s="2">
        <v>0.06</v>
      </c>
      <c r="BS29" s="2">
        <v>0.15</v>
      </c>
      <c r="BT29" s="2">
        <v>0</v>
      </c>
      <c r="BU29" s="2">
        <v>0</v>
      </c>
      <c r="BV29" s="2">
        <v>0</v>
      </c>
      <c r="BW29" s="2">
        <v>170.52</v>
      </c>
      <c r="BY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</row>
    <row r="30" spans="1:89" s="58" customFormat="1" ht="14.25" x14ac:dyDescent="0.2">
      <c r="B30" s="59" t="s">
        <v>104</v>
      </c>
      <c r="C30" s="60"/>
      <c r="D30" s="60">
        <v>214.8</v>
      </c>
      <c r="E30" s="58">
        <v>2.88</v>
      </c>
      <c r="F30" s="58">
        <v>0.67</v>
      </c>
      <c r="G30" s="58">
        <v>0</v>
      </c>
      <c r="H30" s="58">
        <v>0</v>
      </c>
      <c r="I30" s="58">
        <v>17.47</v>
      </c>
      <c r="J30" s="58">
        <v>13.46</v>
      </c>
      <c r="K30" s="58">
        <v>0.71</v>
      </c>
      <c r="L30" s="58">
        <v>0</v>
      </c>
      <c r="M30" s="58">
        <v>0</v>
      </c>
      <c r="N30" s="58">
        <v>1.98</v>
      </c>
      <c r="O30" s="58">
        <v>1.81</v>
      </c>
      <c r="P30" s="58">
        <v>127.59</v>
      </c>
      <c r="Q30" s="58">
        <v>371.82</v>
      </c>
      <c r="R30" s="58">
        <v>287.54000000000002</v>
      </c>
      <c r="S30" s="58">
        <v>37.1</v>
      </c>
      <c r="T30" s="58">
        <v>238.4</v>
      </c>
      <c r="U30" s="58">
        <v>0.57999999999999996</v>
      </c>
      <c r="V30" s="58">
        <v>23.52</v>
      </c>
      <c r="W30" s="58">
        <v>13.93</v>
      </c>
      <c r="X30" s="58">
        <v>42.25</v>
      </c>
      <c r="Y30" s="58">
        <v>0.82</v>
      </c>
      <c r="Z30" s="58">
        <v>0.11</v>
      </c>
      <c r="AA30" s="58">
        <v>0.4</v>
      </c>
      <c r="AB30" s="58">
        <v>0.44</v>
      </c>
      <c r="AC30" s="58">
        <v>2.89</v>
      </c>
      <c r="AD30" s="58">
        <v>1.42</v>
      </c>
      <c r="AE30" s="58">
        <v>0</v>
      </c>
      <c r="AF30" s="58">
        <v>0</v>
      </c>
      <c r="AG30" s="58">
        <v>0</v>
      </c>
      <c r="AH30" s="58">
        <v>846.2</v>
      </c>
      <c r="AI30" s="58">
        <v>643.19000000000005</v>
      </c>
      <c r="AJ30" s="58">
        <v>215.84</v>
      </c>
      <c r="AK30" s="58">
        <v>348.69</v>
      </c>
      <c r="AL30" s="58">
        <v>131.4</v>
      </c>
      <c r="AM30" s="58">
        <v>464.78</v>
      </c>
      <c r="AN30" s="58">
        <v>347.1</v>
      </c>
      <c r="AO30" s="58">
        <v>378.7</v>
      </c>
      <c r="AP30" s="58">
        <v>631.48</v>
      </c>
      <c r="AQ30" s="58">
        <v>237.09</v>
      </c>
      <c r="AR30" s="58">
        <v>202.01</v>
      </c>
      <c r="AS30" s="58">
        <v>1892.95</v>
      </c>
      <c r="AT30" s="58">
        <v>5.76</v>
      </c>
      <c r="AU30" s="58">
        <v>839.25</v>
      </c>
      <c r="AV30" s="58">
        <v>572.65</v>
      </c>
      <c r="AW30" s="58">
        <v>428.94</v>
      </c>
      <c r="AX30" s="58">
        <v>106.73</v>
      </c>
      <c r="AY30" s="58">
        <v>0.32</v>
      </c>
      <c r="AZ30" s="58">
        <v>0.2</v>
      </c>
      <c r="BA30" s="58">
        <v>0.11</v>
      </c>
      <c r="BB30" s="58">
        <v>0.24</v>
      </c>
      <c r="BC30" s="58">
        <v>0.27</v>
      </c>
      <c r="BD30" s="58">
        <v>1.22</v>
      </c>
      <c r="BE30" s="58">
        <v>0.08</v>
      </c>
      <c r="BF30" s="58">
        <v>1.86</v>
      </c>
      <c r="BG30" s="58">
        <v>0.05</v>
      </c>
      <c r="BH30" s="58">
        <v>0.87</v>
      </c>
      <c r="BI30" s="58">
        <v>0.09</v>
      </c>
      <c r="BJ30" s="58">
        <v>0.02</v>
      </c>
      <c r="BK30" s="58">
        <v>0</v>
      </c>
      <c r="BL30" s="58">
        <v>0.13</v>
      </c>
      <c r="BM30" s="58">
        <v>0.25</v>
      </c>
      <c r="BN30" s="58">
        <v>2.31</v>
      </c>
      <c r="BO30" s="58">
        <v>0.03</v>
      </c>
      <c r="BP30" s="58">
        <v>0</v>
      </c>
      <c r="BQ30" s="58">
        <v>0.95</v>
      </c>
      <c r="BR30" s="58">
        <v>0.09</v>
      </c>
      <c r="BS30" s="58">
        <v>0.19</v>
      </c>
      <c r="BT30" s="58">
        <v>0</v>
      </c>
      <c r="BU30" s="58">
        <v>0</v>
      </c>
      <c r="BV30" s="58">
        <v>0</v>
      </c>
      <c r="BW30" s="58">
        <v>217.16</v>
      </c>
      <c r="BX30" s="58">
        <f>$D$30/$D$31*100</f>
        <v>16.782298893680856</v>
      </c>
      <c r="BY30" s="58">
        <v>25.84</v>
      </c>
      <c r="CA30" s="58">
        <v>0</v>
      </c>
      <c r="CB30" s="58">
        <v>0</v>
      </c>
      <c r="CC30" s="58">
        <v>0</v>
      </c>
      <c r="CD30" s="58">
        <v>0</v>
      </c>
      <c r="CE30" s="58">
        <v>0</v>
      </c>
      <c r="CF30" s="58">
        <v>0</v>
      </c>
      <c r="CG30" s="58">
        <v>0</v>
      </c>
      <c r="CH30" s="58">
        <v>0</v>
      </c>
      <c r="CI30" s="58">
        <v>0</v>
      </c>
      <c r="CJ30" s="58">
        <v>8.85</v>
      </c>
      <c r="CK30" s="58">
        <v>0</v>
      </c>
    </row>
    <row r="31" spans="1:89" s="58" customFormat="1" ht="14.25" x14ac:dyDescent="0.2">
      <c r="B31" s="59" t="s">
        <v>105</v>
      </c>
      <c r="C31" s="60"/>
      <c r="D31" s="60">
        <v>1279.92</v>
      </c>
      <c r="E31" s="58">
        <v>14.82</v>
      </c>
      <c r="F31" s="58">
        <v>5.92</v>
      </c>
      <c r="G31" s="58">
        <v>0</v>
      </c>
      <c r="H31" s="58">
        <v>0</v>
      </c>
      <c r="I31" s="58">
        <v>87.81</v>
      </c>
      <c r="J31" s="58">
        <v>108.11</v>
      </c>
      <c r="K31" s="58">
        <v>15.12</v>
      </c>
      <c r="L31" s="58">
        <v>0</v>
      </c>
      <c r="M31" s="58">
        <v>0</v>
      </c>
      <c r="N31" s="58">
        <v>4.18</v>
      </c>
      <c r="O31" s="58">
        <v>9.2899999999999991</v>
      </c>
      <c r="P31" s="58">
        <v>597.37</v>
      </c>
      <c r="Q31" s="58">
        <v>2225.2399999999998</v>
      </c>
      <c r="R31" s="58">
        <v>654.54</v>
      </c>
      <c r="S31" s="58">
        <v>204.53</v>
      </c>
      <c r="T31" s="58">
        <v>895.75</v>
      </c>
      <c r="U31" s="58">
        <v>11.87</v>
      </c>
      <c r="V31" s="58">
        <v>4064.38</v>
      </c>
      <c r="W31" s="58">
        <v>10053.780000000001</v>
      </c>
      <c r="X31" s="58">
        <v>5855.79</v>
      </c>
      <c r="Y31" s="58">
        <v>8.43</v>
      </c>
      <c r="Z31" s="58">
        <v>0.78</v>
      </c>
      <c r="AA31" s="58">
        <v>1.71</v>
      </c>
      <c r="AB31" s="58">
        <v>8.75</v>
      </c>
      <c r="AC31" s="58">
        <v>19.82</v>
      </c>
      <c r="AD31" s="58">
        <v>29.21</v>
      </c>
      <c r="AE31" s="58">
        <v>0.4</v>
      </c>
      <c r="AF31" s="58">
        <v>173.39</v>
      </c>
      <c r="AG31" s="58">
        <v>142.88</v>
      </c>
      <c r="AH31" s="58">
        <v>3751.89</v>
      </c>
      <c r="AI31" s="58">
        <v>2269.59</v>
      </c>
      <c r="AJ31" s="58">
        <v>954.87</v>
      </c>
      <c r="AK31" s="58">
        <v>1641.56</v>
      </c>
      <c r="AL31" s="58">
        <v>570.05999999999995</v>
      </c>
      <c r="AM31" s="58">
        <v>2511.35</v>
      </c>
      <c r="AN31" s="58">
        <v>1901.47</v>
      </c>
      <c r="AO31" s="58">
        <v>3567.13</v>
      </c>
      <c r="AP31" s="58">
        <v>4036.85</v>
      </c>
      <c r="AQ31" s="58">
        <v>1151.8</v>
      </c>
      <c r="AR31" s="58">
        <v>1990.95</v>
      </c>
      <c r="AS31" s="58">
        <v>10802.46</v>
      </c>
      <c r="AT31" s="58">
        <v>145.19</v>
      </c>
      <c r="AU31" s="58">
        <v>3494.67</v>
      </c>
      <c r="AV31" s="58">
        <v>2278.0500000000002</v>
      </c>
      <c r="AW31" s="58">
        <v>1693.23</v>
      </c>
      <c r="AX31" s="58">
        <v>695.82</v>
      </c>
      <c r="AY31" s="58">
        <v>1.59</v>
      </c>
      <c r="AZ31" s="58">
        <v>1.62</v>
      </c>
      <c r="BA31" s="58">
        <v>1.1599999999999999</v>
      </c>
      <c r="BB31" s="58">
        <v>2.8</v>
      </c>
      <c r="BC31" s="58">
        <v>0.73</v>
      </c>
      <c r="BD31" s="58">
        <v>3.11</v>
      </c>
      <c r="BE31" s="58">
        <v>0.13</v>
      </c>
      <c r="BF31" s="58">
        <v>8.67</v>
      </c>
      <c r="BG31" s="58">
        <v>7.0000000000000007E-2</v>
      </c>
      <c r="BH31" s="58">
        <v>3.17</v>
      </c>
      <c r="BI31" s="58">
        <v>0.82</v>
      </c>
      <c r="BJ31" s="58">
        <v>0.6</v>
      </c>
      <c r="BK31" s="58">
        <v>0</v>
      </c>
      <c r="BL31" s="58">
        <v>1.52</v>
      </c>
      <c r="BM31" s="58">
        <v>0.93</v>
      </c>
      <c r="BN31" s="58">
        <v>34.21</v>
      </c>
      <c r="BO31" s="58">
        <v>0.06</v>
      </c>
      <c r="BP31" s="58">
        <v>0</v>
      </c>
      <c r="BQ31" s="58">
        <v>16.97</v>
      </c>
      <c r="BR31" s="58">
        <v>0.46</v>
      </c>
      <c r="BS31" s="58">
        <v>0.3</v>
      </c>
      <c r="BT31" s="58">
        <v>0</v>
      </c>
      <c r="BU31" s="58">
        <v>0</v>
      </c>
      <c r="BV31" s="58">
        <v>0</v>
      </c>
      <c r="BW31" s="58">
        <v>1348.71</v>
      </c>
      <c r="BY31" s="58">
        <v>5740.01</v>
      </c>
      <c r="CA31" s="58">
        <v>1.1100000000000001</v>
      </c>
      <c r="CB31" s="58">
        <v>0.28000000000000003</v>
      </c>
      <c r="CC31" s="58">
        <v>0.69</v>
      </c>
      <c r="CD31" s="58">
        <v>113.82</v>
      </c>
      <c r="CE31" s="58">
        <v>27.36</v>
      </c>
      <c r="CF31" s="58">
        <v>70.59</v>
      </c>
      <c r="CG31" s="58">
        <v>0</v>
      </c>
      <c r="CH31" s="58">
        <v>0</v>
      </c>
      <c r="CI31" s="58">
        <v>0</v>
      </c>
      <c r="CJ31" s="58">
        <v>35.799999999999997</v>
      </c>
      <c r="CK31" s="58">
        <v>0.28999999999999998</v>
      </c>
    </row>
    <row r="32" spans="1:89" s="2" customFormat="1" ht="15" x14ac:dyDescent="0.25">
      <c r="B32" s="56"/>
      <c r="C32" s="57"/>
      <c r="D32" s="57"/>
    </row>
    <row r="33" spans="2:4" s="2" customFormat="1" ht="15" x14ac:dyDescent="0.25">
      <c r="B33" s="56" t="s">
        <v>145</v>
      </c>
      <c r="C33" s="57" t="s">
        <v>149</v>
      </c>
      <c r="D33" s="57"/>
    </row>
    <row r="34" spans="2:4" s="2" customFormat="1" ht="15" x14ac:dyDescent="0.25">
      <c r="B34" s="56"/>
      <c r="C34" s="57"/>
      <c r="D34" s="57"/>
    </row>
    <row r="35" spans="2:4" s="2" customFormat="1" ht="15" x14ac:dyDescent="0.25">
      <c r="B35" s="56"/>
      <c r="C35" s="57"/>
      <c r="D35" s="57"/>
    </row>
    <row r="36" spans="2:4" s="54" customFormat="1" ht="15" x14ac:dyDescent="0.25">
      <c r="B36" s="62"/>
      <c r="C36" s="63"/>
      <c r="D36" s="63"/>
    </row>
    <row r="37" spans="2:4" s="54" customFormat="1" ht="15" x14ac:dyDescent="0.25">
      <c r="B37" s="62"/>
      <c r="C37" s="63"/>
      <c r="D37" s="63"/>
    </row>
    <row r="38" spans="2:4" s="54" customFormat="1" ht="15" x14ac:dyDescent="0.25">
      <c r="B38" s="62"/>
      <c r="C38" s="63"/>
      <c r="D38" s="63"/>
    </row>
    <row r="39" spans="2:4" s="54" customFormat="1" ht="15" x14ac:dyDescent="0.25">
      <c r="B39" s="62"/>
      <c r="C39" s="63"/>
      <c r="D39" s="63"/>
    </row>
    <row r="40" spans="2:4" s="54" customFormat="1" ht="15" x14ac:dyDescent="0.25">
      <c r="B40" s="62"/>
      <c r="C40" s="63"/>
      <c r="D40" s="63"/>
    </row>
    <row r="41" spans="2:4" s="54" customFormat="1" ht="15" x14ac:dyDescent="0.25">
      <c r="B41" s="62"/>
      <c r="C41" s="63"/>
      <c r="D41" s="63"/>
    </row>
    <row r="42" spans="2:4" s="54" customFormat="1" ht="15" x14ac:dyDescent="0.25">
      <c r="B42" s="62"/>
      <c r="C42" s="63"/>
      <c r="D42" s="63"/>
    </row>
    <row r="43" spans="2:4" s="54" customFormat="1" ht="15" x14ac:dyDescent="0.25">
      <c r="B43" s="62"/>
      <c r="C43" s="63"/>
      <c r="D43" s="63"/>
    </row>
    <row r="44" spans="2:4" s="54" customFormat="1" ht="15" x14ac:dyDescent="0.25">
      <c r="B44" s="62"/>
      <c r="C44" s="63"/>
      <c r="D44" s="63"/>
    </row>
    <row r="45" spans="2:4" s="54" customFormat="1" ht="15" x14ac:dyDescent="0.25">
      <c r="B45" s="62"/>
      <c r="C45" s="63"/>
      <c r="D45" s="63"/>
    </row>
    <row r="46" spans="2:4" s="54" customFormat="1" ht="15" x14ac:dyDescent="0.25">
      <c r="B46" s="62"/>
      <c r="C46" s="63"/>
      <c r="D46" s="63"/>
    </row>
    <row r="47" spans="2:4" s="54" customFormat="1" ht="15" x14ac:dyDescent="0.25">
      <c r="B47" s="62"/>
      <c r="C47" s="63"/>
      <c r="D47" s="63"/>
    </row>
    <row r="48" spans="2:4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s="54" customFormat="1" ht="15" x14ac:dyDescent="0.25">
      <c r="B336" s="62"/>
      <c r="C336" s="63"/>
      <c r="D336" s="63"/>
    </row>
    <row r="337" spans="3:4" x14ac:dyDescent="0.25">
      <c r="C337" s="65"/>
      <c r="D337" s="65"/>
    </row>
    <row r="338" spans="3:4" x14ac:dyDescent="0.25">
      <c r="C338" s="65"/>
      <c r="D338" s="65"/>
    </row>
    <row r="339" spans="3:4" x14ac:dyDescent="0.25">
      <c r="C339" s="65"/>
      <c r="D339" s="65"/>
    </row>
    <row r="340" spans="3:4" x14ac:dyDescent="0.25">
      <c r="C340" s="65"/>
      <c r="D340" s="65"/>
    </row>
    <row r="341" spans="3:4" x14ac:dyDescent="0.25">
      <c r="C341" s="65"/>
      <c r="D341" s="65"/>
    </row>
    <row r="342" spans="3:4" x14ac:dyDescent="0.25">
      <c r="C342" s="65"/>
      <c r="D342" s="65"/>
    </row>
    <row r="343" spans="3:4" x14ac:dyDescent="0.25">
      <c r="C343" s="65"/>
      <c r="D343" s="65"/>
    </row>
    <row r="344" spans="3:4" x14ac:dyDescent="0.25">
      <c r="C344" s="65"/>
      <c r="D344" s="65"/>
    </row>
    <row r="345" spans="3:4" x14ac:dyDescent="0.25">
      <c r="C345" s="65"/>
      <c r="D345" s="65"/>
    </row>
    <row r="346" spans="3:4" x14ac:dyDescent="0.25">
      <c r="C346" s="65"/>
      <c r="D346" s="65"/>
    </row>
    <row r="347" spans="3:4" x14ac:dyDescent="0.25">
      <c r="C347" s="65"/>
      <c r="D347" s="65"/>
    </row>
    <row r="348" spans="3:4" x14ac:dyDescent="0.25">
      <c r="C348" s="65"/>
      <c r="D348" s="65"/>
    </row>
    <row r="349" spans="3:4" x14ac:dyDescent="0.25">
      <c r="C349" s="65"/>
      <c r="D349" s="65"/>
    </row>
    <row r="350" spans="3:4" x14ac:dyDescent="0.25">
      <c r="C350" s="65"/>
      <c r="D350" s="65"/>
    </row>
    <row r="351" spans="3:4" x14ac:dyDescent="0.25">
      <c r="C351" s="65"/>
      <c r="D351" s="65"/>
    </row>
    <row r="352" spans="3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  <row r="1849" spans="3:4" x14ac:dyDescent="0.25">
      <c r="C1849" s="65"/>
      <c r="D1849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9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107</v>
      </c>
      <c r="B1" s="76" t="s">
        <v>108</v>
      </c>
      <c r="C1" s="77"/>
      <c r="D1" s="78"/>
      <c r="E1" s="5" t="s">
        <v>109</v>
      </c>
      <c r="F1" s="6"/>
      <c r="I1" s="5" t="s">
        <v>110</v>
      </c>
      <c r="J1" s="7"/>
    </row>
    <row r="2" spans="1:10" ht="7.5" customHeight="1" thickBot="1" x14ac:dyDescent="0.3">
      <c r="E2" s="5"/>
    </row>
    <row r="3" spans="1:10" ht="15.75" thickBot="1" x14ac:dyDescent="0.3">
      <c r="A3" s="8" t="s">
        <v>111</v>
      </c>
      <c r="B3" s="9" t="s">
        <v>112</v>
      </c>
      <c r="C3" s="9" t="s">
        <v>113</v>
      </c>
      <c r="D3" s="9" t="s">
        <v>114</v>
      </c>
      <c r="E3" s="9" t="s">
        <v>1</v>
      </c>
      <c r="F3" s="9" t="s">
        <v>115</v>
      </c>
      <c r="G3" s="9" t="s">
        <v>116</v>
      </c>
      <c r="H3" s="9" t="s">
        <v>117</v>
      </c>
      <c r="I3" s="9" t="s">
        <v>118</v>
      </c>
      <c r="J3" s="10" t="s">
        <v>119</v>
      </c>
    </row>
    <row r="4" spans="1:10" ht="30" x14ac:dyDescent="0.25">
      <c r="A4" s="11" t="s">
        <v>86</v>
      </c>
      <c r="B4" s="12" t="s">
        <v>120</v>
      </c>
      <c r="C4" s="50" t="s">
        <v>137</v>
      </c>
      <c r="D4" s="14" t="s">
        <v>87</v>
      </c>
      <c r="E4" s="15">
        <v>150</v>
      </c>
      <c r="F4" s="16">
        <v>6.64</v>
      </c>
      <c r="G4" s="17">
        <v>156.81714456011181</v>
      </c>
      <c r="H4" s="17">
        <v>4.72</v>
      </c>
      <c r="I4" s="17">
        <v>4.3</v>
      </c>
      <c r="J4" s="18">
        <v>25.73</v>
      </c>
    </row>
    <row r="5" spans="1:10" x14ac:dyDescent="0.25">
      <c r="A5" s="19"/>
      <c r="B5" s="20"/>
      <c r="C5" s="51" t="s">
        <v>138</v>
      </c>
      <c r="D5" s="21" t="s">
        <v>88</v>
      </c>
      <c r="E5" s="6">
        <v>10</v>
      </c>
      <c r="F5" s="22">
        <v>6.83</v>
      </c>
      <c r="G5" s="23">
        <v>43.489515873463624</v>
      </c>
      <c r="H5" s="23">
        <v>3.26</v>
      </c>
      <c r="I5" s="23">
        <v>3.3</v>
      </c>
      <c r="J5" s="24">
        <v>0</v>
      </c>
    </row>
    <row r="6" spans="1:10" x14ac:dyDescent="0.25">
      <c r="A6" s="19"/>
      <c r="B6" s="25" t="s">
        <v>121</v>
      </c>
      <c r="C6" s="51" t="s">
        <v>108</v>
      </c>
      <c r="D6" s="21" t="s">
        <v>89</v>
      </c>
      <c r="E6" s="6">
        <v>5</v>
      </c>
      <c r="F6" s="22">
        <v>4.04</v>
      </c>
      <c r="G6" s="23">
        <v>34.476607520766343</v>
      </c>
      <c r="H6" s="23">
        <v>0.04</v>
      </c>
      <c r="I6" s="23">
        <v>3.78</v>
      </c>
      <c r="J6" s="24">
        <v>7.0000000000000007E-2</v>
      </c>
    </row>
    <row r="7" spans="1:10" x14ac:dyDescent="0.25">
      <c r="A7" s="19"/>
      <c r="B7" s="25" t="s">
        <v>122</v>
      </c>
      <c r="C7" s="51" t="s">
        <v>108</v>
      </c>
      <c r="D7" s="21" t="s">
        <v>90</v>
      </c>
      <c r="E7" s="6">
        <v>25</v>
      </c>
      <c r="F7" s="22">
        <v>0.75</v>
      </c>
      <c r="G7" s="23">
        <v>69.376370597245426</v>
      </c>
      <c r="H7" s="23">
        <v>1.98</v>
      </c>
      <c r="I7" s="23">
        <v>0.77</v>
      </c>
      <c r="J7" s="24">
        <v>13.72</v>
      </c>
    </row>
    <row r="8" spans="1:10" x14ac:dyDescent="0.25">
      <c r="A8" s="19"/>
      <c r="B8" s="25" t="s">
        <v>123</v>
      </c>
      <c r="C8" s="51" t="s">
        <v>139</v>
      </c>
      <c r="D8" s="21" t="s">
        <v>91</v>
      </c>
      <c r="E8" s="6">
        <v>160</v>
      </c>
      <c r="F8" s="22">
        <v>1.66</v>
      </c>
      <c r="G8" s="23">
        <v>33.087697909090302</v>
      </c>
      <c r="H8" s="23">
        <v>0.14000000000000001</v>
      </c>
      <c r="I8" s="23">
        <v>0.03</v>
      </c>
      <c r="J8" s="24">
        <v>8.42</v>
      </c>
    </row>
    <row r="9" spans="1:10" x14ac:dyDescent="0.25">
      <c r="A9" s="19"/>
      <c r="B9" s="20"/>
      <c r="C9" s="20"/>
      <c r="D9" s="21"/>
      <c r="E9" s="6"/>
      <c r="F9" s="22"/>
      <c r="G9" s="23"/>
      <c r="H9" s="23"/>
      <c r="I9" s="23"/>
      <c r="J9" s="24"/>
    </row>
    <row r="10" spans="1:10" ht="15.75" thickBot="1" x14ac:dyDescent="0.3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spans="1:10" x14ac:dyDescent="0.25">
      <c r="A11" s="11" t="s">
        <v>124</v>
      </c>
      <c r="B11" s="33" t="s">
        <v>123</v>
      </c>
      <c r="C11" s="13"/>
      <c r="D11" s="14"/>
      <c r="E11" s="15"/>
      <c r="F11" s="16"/>
      <c r="G11" s="17"/>
      <c r="H11" s="17"/>
      <c r="I11" s="17"/>
      <c r="J11" s="18"/>
    </row>
    <row r="12" spans="1:10" x14ac:dyDescent="0.25">
      <c r="A12" s="19"/>
      <c r="B12" s="20"/>
      <c r="C12" s="20"/>
      <c r="D12" s="21"/>
      <c r="E12" s="6"/>
      <c r="F12" s="22"/>
      <c r="G12" s="23"/>
      <c r="H12" s="23"/>
      <c r="I12" s="23"/>
      <c r="J12" s="24"/>
    </row>
    <row r="13" spans="1:10" ht="15.75" thickBot="1" x14ac:dyDescent="0.3">
      <c r="A13" s="26"/>
      <c r="B13" s="27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19" t="s">
        <v>125</v>
      </c>
      <c r="B14" s="34" t="s">
        <v>126</v>
      </c>
      <c r="C14" s="35"/>
      <c r="D14" s="36"/>
      <c r="E14" s="37"/>
      <c r="F14" s="38"/>
      <c r="G14" s="39"/>
      <c r="H14" s="39"/>
      <c r="I14" s="39"/>
      <c r="J14" s="40"/>
    </row>
    <row r="15" spans="1:10" x14ac:dyDescent="0.25">
      <c r="A15" s="19"/>
      <c r="B15" s="25" t="s">
        <v>127</v>
      </c>
      <c r="C15" s="20"/>
      <c r="D15" s="21"/>
      <c r="E15" s="6"/>
      <c r="F15" s="22"/>
      <c r="G15" s="23"/>
      <c r="H15" s="23"/>
      <c r="I15" s="23"/>
      <c r="J15" s="24"/>
    </row>
    <row r="16" spans="1:10" x14ac:dyDescent="0.25">
      <c r="A16" s="19"/>
      <c r="B16" s="25" t="s">
        <v>128</v>
      </c>
      <c r="C16" s="20"/>
      <c r="D16" s="21"/>
      <c r="E16" s="6"/>
      <c r="F16" s="22"/>
      <c r="G16" s="23"/>
      <c r="H16" s="23"/>
      <c r="I16" s="23"/>
      <c r="J16" s="24"/>
    </row>
    <row r="17" spans="1:10" x14ac:dyDescent="0.25">
      <c r="A17" s="19"/>
      <c r="B17" s="25" t="s">
        <v>129</v>
      </c>
      <c r="C17" s="20"/>
      <c r="D17" s="21"/>
      <c r="E17" s="6"/>
      <c r="F17" s="22"/>
      <c r="G17" s="23"/>
      <c r="H17" s="23"/>
      <c r="I17" s="23"/>
      <c r="J17" s="24"/>
    </row>
    <row r="18" spans="1:10" x14ac:dyDescent="0.25">
      <c r="A18" s="19"/>
      <c r="B18" s="25" t="s">
        <v>130</v>
      </c>
      <c r="C18" s="20"/>
      <c r="D18" s="21"/>
      <c r="E18" s="6"/>
      <c r="F18" s="22"/>
      <c r="G18" s="23"/>
      <c r="H18" s="23"/>
      <c r="I18" s="23"/>
      <c r="J18" s="24"/>
    </row>
    <row r="19" spans="1:10" x14ac:dyDescent="0.25">
      <c r="A19" s="19"/>
      <c r="B19" s="25" t="s">
        <v>131</v>
      </c>
      <c r="C19" s="20"/>
      <c r="D19" s="21"/>
      <c r="E19" s="6"/>
      <c r="F19" s="22"/>
      <c r="G19" s="23"/>
      <c r="H19" s="23"/>
      <c r="I19" s="23"/>
      <c r="J19" s="24"/>
    </row>
    <row r="20" spans="1:10" x14ac:dyDescent="0.25">
      <c r="A20" s="19"/>
      <c r="B20" s="25" t="s">
        <v>132</v>
      </c>
      <c r="C20" s="20"/>
      <c r="D20" s="21"/>
      <c r="E20" s="6"/>
      <c r="F20" s="22"/>
      <c r="G20" s="23"/>
      <c r="H20" s="23"/>
      <c r="I20" s="23"/>
      <c r="J20" s="24"/>
    </row>
    <row r="21" spans="1:10" x14ac:dyDescent="0.25">
      <c r="A21" s="19"/>
      <c r="B21" s="41"/>
      <c r="C21" s="41"/>
      <c r="D21" s="42"/>
      <c r="E21" s="43"/>
      <c r="F21" s="44"/>
      <c r="G21" s="45"/>
      <c r="H21" s="45"/>
      <c r="I21" s="45"/>
      <c r="J21" s="46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11" t="s">
        <v>101</v>
      </c>
      <c r="B23" s="33" t="s">
        <v>133</v>
      </c>
      <c r="C23" s="50" t="s">
        <v>140</v>
      </c>
      <c r="D23" s="14" t="s">
        <v>102</v>
      </c>
      <c r="E23" s="15">
        <v>50</v>
      </c>
      <c r="F23" s="16">
        <v>5.99</v>
      </c>
      <c r="G23" s="17">
        <v>132.04837472381749</v>
      </c>
      <c r="H23" s="17">
        <v>3.34</v>
      </c>
      <c r="I23" s="17">
        <v>4.32</v>
      </c>
      <c r="J23" s="18">
        <v>20.149999999999999</v>
      </c>
    </row>
    <row r="24" spans="1:10" x14ac:dyDescent="0.25">
      <c r="A24" s="19"/>
      <c r="B24" s="47" t="s">
        <v>130</v>
      </c>
      <c r="C24" s="51" t="s">
        <v>108</v>
      </c>
      <c r="D24" s="21" t="s">
        <v>103</v>
      </c>
      <c r="E24" s="6">
        <v>160</v>
      </c>
      <c r="F24" s="22">
        <v>12.8</v>
      </c>
      <c r="G24" s="23">
        <v>45.073822735421992</v>
      </c>
      <c r="H24" s="23">
        <v>4.4800000000000004</v>
      </c>
      <c r="I24" s="23">
        <v>7.0000000000000007E-2</v>
      </c>
      <c r="J24" s="24">
        <v>5.97</v>
      </c>
    </row>
    <row r="25" spans="1:10" x14ac:dyDescent="0.25">
      <c r="A25" s="19"/>
      <c r="B25" s="41"/>
      <c r="C25" s="41"/>
      <c r="D25" s="42"/>
      <c r="E25" s="43"/>
      <c r="F25" s="44"/>
      <c r="G25" s="45"/>
      <c r="H25" s="45"/>
      <c r="I25" s="45"/>
      <c r="J25" s="46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9" t="s">
        <v>134</v>
      </c>
      <c r="B27" s="12" t="s">
        <v>120</v>
      </c>
      <c r="C27" s="35"/>
      <c r="D27" s="36"/>
      <c r="E27" s="37"/>
      <c r="F27" s="38"/>
      <c r="G27" s="39"/>
      <c r="H27" s="39"/>
      <c r="I27" s="39"/>
      <c r="J27" s="40"/>
    </row>
    <row r="28" spans="1:10" x14ac:dyDescent="0.25">
      <c r="A28" s="19"/>
      <c r="B28" s="25" t="s">
        <v>129</v>
      </c>
      <c r="C28" s="20"/>
      <c r="D28" s="21"/>
      <c r="E28" s="6"/>
      <c r="F28" s="22"/>
      <c r="G28" s="23"/>
      <c r="H28" s="23"/>
      <c r="I28" s="23"/>
      <c r="J28" s="24"/>
    </row>
    <row r="29" spans="1:10" x14ac:dyDescent="0.25">
      <c r="A29" s="19"/>
      <c r="B29" s="25" t="s">
        <v>130</v>
      </c>
      <c r="C29" s="20"/>
      <c r="D29" s="21"/>
      <c r="E29" s="6"/>
      <c r="F29" s="22"/>
      <c r="G29" s="23"/>
      <c r="H29" s="23"/>
      <c r="I29" s="23"/>
      <c r="J29" s="24"/>
    </row>
    <row r="30" spans="1:10" x14ac:dyDescent="0.25">
      <c r="A30" s="19"/>
      <c r="B30" s="25" t="s">
        <v>122</v>
      </c>
      <c r="C30" s="20"/>
      <c r="D30" s="21"/>
      <c r="E30" s="6"/>
      <c r="F30" s="22"/>
      <c r="G30" s="23"/>
      <c r="H30" s="23"/>
      <c r="I30" s="23"/>
      <c r="J30" s="24"/>
    </row>
    <row r="31" spans="1:10" x14ac:dyDescent="0.25">
      <c r="A31" s="19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11" t="s">
        <v>135</v>
      </c>
      <c r="B33" s="33" t="s">
        <v>136</v>
      </c>
      <c r="C33" s="13"/>
      <c r="D33" s="14"/>
      <c r="E33" s="15"/>
      <c r="F33" s="16"/>
      <c r="G33" s="17"/>
      <c r="H33" s="17"/>
      <c r="I33" s="17"/>
      <c r="J33" s="18"/>
    </row>
    <row r="34" spans="1:10" x14ac:dyDescent="0.25">
      <c r="A34" s="19"/>
      <c r="B34" s="47" t="s">
        <v>133</v>
      </c>
      <c r="C34" s="35"/>
      <c r="D34" s="36"/>
      <c r="E34" s="37"/>
      <c r="F34" s="38"/>
      <c r="G34" s="39"/>
      <c r="H34" s="39"/>
      <c r="I34" s="39"/>
      <c r="J34" s="40"/>
    </row>
    <row r="35" spans="1:10" x14ac:dyDescent="0.25">
      <c r="A35" s="19"/>
      <c r="B35" s="47" t="s">
        <v>130</v>
      </c>
      <c r="C35" s="20"/>
      <c r="D35" s="21"/>
      <c r="E35" s="6"/>
      <c r="F35" s="22"/>
      <c r="G35" s="23"/>
      <c r="H35" s="23"/>
      <c r="I35" s="23"/>
      <c r="J35" s="24"/>
    </row>
    <row r="36" spans="1:10" x14ac:dyDescent="0.25">
      <c r="A36" s="19"/>
      <c r="B36" s="48" t="s">
        <v>123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9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75</v>
      </c>
      <c r="B1" s="3">
        <v>45677.339803240742</v>
      </c>
    </row>
    <row r="2" spans="1:2" x14ac:dyDescent="0.2">
      <c r="A2" t="s">
        <v>76</v>
      </c>
      <c r="B2" s="3">
        <v>45673.382268518515</v>
      </c>
    </row>
    <row r="3" spans="1:2" x14ac:dyDescent="0.2">
      <c r="A3" t="s">
        <v>77</v>
      </c>
      <c r="B3" t="s">
        <v>84</v>
      </c>
    </row>
    <row r="4" spans="1:2" x14ac:dyDescent="0.2">
      <c r="A4" t="s">
        <v>78</v>
      </c>
      <c r="B4" t="s">
        <v>85</v>
      </c>
    </row>
    <row r="5" spans="1:2" x14ac:dyDescent="0.2">
      <c r="B5">
        <v>126</v>
      </c>
    </row>
    <row r="6" spans="1:2" x14ac:dyDescent="0.2">
      <c r="B6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20.01.2025</vt:lpstr>
      <vt:lpstr>03.02.2025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'03.02.2025'!С3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Золотой ключик</cp:lastModifiedBy>
  <cp:lastPrinted>2013-04-14T08:21:27Z</cp:lastPrinted>
  <dcterms:created xsi:type="dcterms:W3CDTF">2002-09-22T07:35:02Z</dcterms:created>
  <dcterms:modified xsi:type="dcterms:W3CDTF">2025-03-03T04:04:57Z</dcterms:modified>
</cp:coreProperties>
</file>