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Май\"/>
    </mc:Choice>
  </mc:AlternateContent>
  <bookViews>
    <workbookView xWindow="240" yWindow="135" windowWidth="11355" windowHeight="6150" activeTab="1"/>
  </bookViews>
  <sheets>
    <sheet name="05.05.2026" sheetId="1" r:id="rId1"/>
    <sheet name="Лист2" sheetId="4" r:id="rId2"/>
    <sheet name="Лист3" sheetId="5" r:id="rId3"/>
    <sheet name="1" sheetId="3" r:id="rId4"/>
    <sheet name="Dop" sheetId="2" r:id="rId5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'05.05.2026'!$A$4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B4" i="5" l="1"/>
  <c r="B4" i="1"/>
  <c r="B4" i="4"/>
  <c r="C19" i="5" l="1"/>
  <c r="A10" i="1"/>
  <c r="C10" i="1"/>
  <c r="A11" i="1"/>
  <c r="C11" i="1"/>
  <c r="A12" i="1"/>
  <c r="C12" i="1"/>
  <c r="A13" i="1"/>
  <c r="C13" i="1"/>
  <c r="A16" i="1"/>
  <c r="C16" i="1"/>
  <c r="A19" i="1"/>
  <c r="A20" i="1"/>
  <c r="C20" i="1"/>
  <c r="A21" i="1"/>
  <c r="C21" i="1"/>
  <c r="A22" i="1"/>
  <c r="C22" i="1"/>
  <c r="A23" i="1"/>
  <c r="C23" i="1"/>
  <c r="A24" i="1"/>
  <c r="C24" i="1"/>
  <c r="A25" i="1"/>
  <c r="C25" i="1"/>
  <c r="A26" i="1"/>
  <c r="C26" i="1"/>
  <c r="A29" i="1"/>
  <c r="C29" i="1"/>
  <c r="A30" i="1"/>
  <c r="C30" i="1"/>
  <c r="C29" i="4"/>
  <c r="C28" i="4"/>
  <c r="C23" i="4"/>
  <c r="C21" i="4"/>
  <c r="C20" i="4"/>
  <c r="C19" i="4"/>
  <c r="C18" i="4"/>
  <c r="C15" i="4"/>
  <c r="C12" i="4"/>
  <c r="C8" i="4"/>
  <c r="C30" i="5" l="1"/>
  <c r="A30" i="5"/>
  <c r="C29" i="5"/>
  <c r="A29" i="5"/>
  <c r="C26" i="5"/>
  <c r="A26" i="5"/>
  <c r="C25" i="5"/>
  <c r="A25" i="5"/>
  <c r="C24" i="5"/>
  <c r="A24" i="5"/>
  <c r="C23" i="5"/>
  <c r="A23" i="5"/>
  <c r="C22" i="5"/>
  <c r="A22" i="5"/>
  <c r="C21" i="5"/>
  <c r="A21" i="5"/>
  <c r="C20" i="5"/>
  <c r="A20" i="5"/>
  <c r="A19" i="5"/>
  <c r="C16" i="5"/>
  <c r="A16" i="5"/>
  <c r="C13" i="5"/>
  <c r="A13" i="5"/>
  <c r="C12" i="5"/>
  <c r="A12" i="5"/>
  <c r="C11" i="5"/>
  <c r="A11" i="5"/>
  <c r="C9" i="5"/>
  <c r="A9" i="5"/>
  <c r="A29" i="4"/>
  <c r="A28" i="4"/>
  <c r="C25" i="4"/>
  <c r="A25" i="4"/>
  <c r="C24" i="4"/>
  <c r="A24" i="4"/>
  <c r="A23" i="4"/>
  <c r="C22" i="4"/>
  <c r="A22" i="4"/>
  <c r="A21" i="4"/>
  <c r="A20" i="4"/>
  <c r="A19" i="4"/>
  <c r="A18" i="4"/>
  <c r="A15" i="4"/>
  <c r="A12" i="4"/>
  <c r="C11" i="4"/>
  <c r="A11" i="4"/>
  <c r="C10" i="4"/>
  <c r="A10" i="4"/>
  <c r="A8" i="4"/>
</calcChain>
</file>

<file path=xl/sharedStrings.xml><?xml version="1.0" encoding="utf-8"?>
<sst xmlns="http://schemas.openxmlformats.org/spreadsheetml/2006/main" count="233" uniqueCount="154">
  <si>
    <t>ЭЦ, ккал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</si>
  <si>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</si>
  <si>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</si>
  <si>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</si>
  <si>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</si>
  <si>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</si>
  <si>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</si>
  <si>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</si>
  <si>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</si>
  <si>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</si>
  <si>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</si>
  <si>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</si>
  <si>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</si>
  <si>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</si>
  <si>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</si>
  <si>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</si>
  <si>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</si>
  <si>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</si>
  <si>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</si>
  <si>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</si>
  <si>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</si>
  <si>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</si>
  <si>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</si>
  <si>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</si>
  <si>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</si>
  <si>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</si>
  <si>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</si>
  <si>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</si>
  <si>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</si>
  <si>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</si>
  <si>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</si>
  <si>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</si>
  <si>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</si>
  <si>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</si>
  <si>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</si>
  <si>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</si>
  <si>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</si>
  <si>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</si>
  <si>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</si>
  <si>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</si>
  <si>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</si>
  <si>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</si>
  <si>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</si>
  <si>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</si>
  <si>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</si>
  <si>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</si>
  <si>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</si>
  <si>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</si>
  <si>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</si>
  <si>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</si>
  <si>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</si>
  <si>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</si>
  <si>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</si>
  <si>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</si>
  <si>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</si>
  <si>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</si>
  <si>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</si>
  <si>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</si>
  <si>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</si>
  <si>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</si>
  <si>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</si>
  <si>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</si>
  <si>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</si>
  <si>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</si>
  <si>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</si>
  <si>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</si>
  <si>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</si>
  <si>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</si>
  <si>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</si>
  <si>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</si>
  <si>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</si>
  <si>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</si>
  <si>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</si>
  <si>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Вы-ход, г</t>
  </si>
  <si>
    <t>Дата составления</t>
  </si>
  <si>
    <t>Дата печати</t>
  </si>
  <si>
    <t>Группа</t>
  </si>
  <si>
    <t>Физ.Норма</t>
  </si>
  <si>
    <t>Вита-мин С, мг</t>
  </si>
  <si>
    <t>МАДОУ "Детский сад № 7 "Золотой ключик"</t>
  </si>
  <si>
    <t>без группы</t>
  </si>
  <si>
    <t>без физ.норм</t>
  </si>
  <si>
    <t>Завтрак</t>
  </si>
  <si>
    <t>Запеканка (сырники) из творога</t>
  </si>
  <si>
    <t>Масло сливочное</t>
  </si>
  <si>
    <t>Батон</t>
  </si>
  <si>
    <t>Какао с молоком</t>
  </si>
  <si>
    <t>Итого за 'Завтрак'</t>
  </si>
  <si>
    <t>10:00</t>
  </si>
  <si>
    <t>Фрукты</t>
  </si>
  <si>
    <t>Итого за '10:00'</t>
  </si>
  <si>
    <t>Обед</t>
  </si>
  <si>
    <t>Салат из отварной свеклы с растительным маслом</t>
  </si>
  <si>
    <t>Суп картофельный с крупой</t>
  </si>
  <si>
    <t>Макаронные изделия отварные</t>
  </si>
  <si>
    <t>Биточки (котлеты) из мяса говядины паровые</t>
  </si>
  <si>
    <t>Компот из сухофруктов</t>
  </si>
  <si>
    <t>Хлеб пшеничный</t>
  </si>
  <si>
    <t>Хлеб ржаной</t>
  </si>
  <si>
    <t>Итого за 'Обед'</t>
  </si>
  <si>
    <t>Полдник</t>
  </si>
  <si>
    <t>Кофейный напиток с молоком</t>
  </si>
  <si>
    <t>Тесто дрожжевое сдобное</t>
  </si>
  <si>
    <t>Фарш из свежей капусты с яйцом</t>
  </si>
  <si>
    <t>Итого за 'Полдник'</t>
  </si>
  <si>
    <t>Ясли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</si>
  <si>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</si>
  <si>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</si>
  <si>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</si>
  <si>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</si>
  <si>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</si>
  <si>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</si>
  <si>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</si>
  <si>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</si>
  <si>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</si>
  <si>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</si>
  <si>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</si>
  <si>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</si>
  <si>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</si>
  <si>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</si>
  <si>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</si>
  <si>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</si>
  <si>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</si>
  <si>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</si>
  <si>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</si>
  <si>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</si>
  <si>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</si>
  <si>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</si>
  <si>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</si>
  <si>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</si>
  <si>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</si>
  <si>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</si>
  <si>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</si>
  <si>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</si>
  <si>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</si>
  <si>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</si>
  <si>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</si>
  <si>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</si>
  <si>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36/10</t>
  </si>
  <si>
    <t>32/10</t>
  </si>
  <si>
    <t>1/12</t>
  </si>
  <si>
    <t>42/12</t>
  </si>
  <si>
    <t>Утверждаю</t>
  </si>
  <si>
    <t>___________</t>
  </si>
  <si>
    <t>Н.Г.Зудихина</t>
  </si>
  <si>
    <t>№</t>
  </si>
  <si>
    <t xml:space="preserve"> Наименование изделий (блюд)</t>
  </si>
  <si>
    <t>Пирожок с капустой</t>
  </si>
  <si>
    <t xml:space="preserve">Соус красный   </t>
  </si>
  <si>
    <t>Биточки из мяса паровые</t>
  </si>
  <si>
    <t>Салат из свеклы с раст маслом</t>
  </si>
  <si>
    <t xml:space="preserve">Кофейный напиток </t>
  </si>
  <si>
    <t>Молоко сгущенное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</si>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</sst>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5" xfId="0" applyFont="1" applyBorder="1"/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49" fontId="5" fillId="2" borderId="1" xfId="1" applyNumberFormat="1" applyFill="1" applyBorder="1" applyProtection="1">
      <protection locked="0"/>
    </xf>
    <xf numFmtId="14" fontId="5" fillId="2" borderId="1" xfId="1" applyNumberFormat="1" applyFill="1" applyBorder="1" applyProtection="1">
      <protection locked="0"/>
    </xf>
    <xf numFmtId="0" fontId="5" fillId="0" borderId="7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/>
    <xf numFmtId="0" fontId="5" fillId="0" borderId="11" xfId="1" applyBorder="1"/>
    <xf numFmtId="0" fontId="5" fillId="2" borderId="11" xfId="1" applyFill="1" applyBorder="1" applyProtection="1">
      <protection locked="0"/>
    </xf>
    <xf numFmtId="0" fontId="5" fillId="2" borderId="11" xfId="1" applyFill="1" applyBorder="1" applyAlignment="1" applyProtection="1">
      <alignment wrapText="1"/>
      <protection locked="0"/>
    </xf>
    <xf numFmtId="49" fontId="5" fillId="2" borderId="11" xfId="1" applyNumberFormat="1" applyFill="1" applyBorder="1" applyProtection="1">
      <protection locked="0"/>
    </xf>
    <xf numFmtId="2" fontId="5" fillId="2" borderId="11" xfId="1" applyNumberFormat="1" applyFill="1" applyBorder="1" applyProtection="1">
      <protection locked="0"/>
    </xf>
    <xf numFmtId="1" fontId="5" fillId="2" borderId="11" xfId="1" applyNumberFormat="1" applyFill="1" applyBorder="1" applyProtection="1">
      <protection locked="0"/>
    </xf>
    <xf numFmtId="1" fontId="5" fillId="2" borderId="12" xfId="1" applyNumberFormat="1" applyFill="1" applyBorder="1" applyProtection="1">
      <protection locked="0"/>
    </xf>
    <xf numFmtId="0" fontId="5" fillId="0" borderId="13" xfId="1" applyBorder="1"/>
    <xf numFmtId="0" fontId="5" fillId="2" borderId="1" xfId="1" applyFill="1" applyBorder="1" applyProtection="1"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14" xfId="1" applyNumberFormat="1" applyFill="1" applyBorder="1" applyProtection="1">
      <protection locked="0"/>
    </xf>
    <xf numFmtId="0" fontId="5" fillId="0" borderId="1" xfId="1" applyBorder="1"/>
    <xf numFmtId="0" fontId="5" fillId="0" borderId="15" xfId="1" applyBorder="1"/>
    <xf numFmtId="0" fontId="5" fillId="2" borderId="16" xfId="1" applyFill="1" applyBorder="1" applyProtection="1">
      <protection locked="0"/>
    </xf>
    <xf numFmtId="0" fontId="5" fillId="2" borderId="16" xfId="1" applyFill="1" applyBorder="1" applyAlignment="1" applyProtection="1">
      <alignment wrapText="1"/>
      <protection locked="0"/>
    </xf>
    <xf numFmtId="49" fontId="5" fillId="2" borderId="16" xfId="1" applyNumberFormat="1" applyFill="1" applyBorder="1" applyProtection="1">
      <protection locked="0"/>
    </xf>
    <xf numFmtId="2" fontId="5" fillId="2" borderId="16" xfId="1" applyNumberFormat="1" applyFill="1" applyBorder="1" applyProtection="1">
      <protection locked="0"/>
    </xf>
    <xf numFmtId="1" fontId="5" fillId="2" borderId="16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0" fontId="5" fillId="3" borderId="11" xfId="1" applyFill="1" applyBorder="1"/>
    <xf numFmtId="0" fontId="5" fillId="0" borderId="18" xfId="1" applyBorder="1"/>
    <xf numFmtId="0" fontId="5" fillId="2" borderId="18" xfId="1" applyFill="1" applyBorder="1" applyProtection="1">
      <protection locked="0"/>
    </xf>
    <xf numFmtId="0" fontId="5" fillId="2" borderId="18" xfId="1" applyFill="1" applyBorder="1" applyAlignment="1" applyProtection="1">
      <alignment wrapText="1"/>
      <protection locked="0"/>
    </xf>
    <xf numFmtId="49" fontId="5" fillId="2" borderId="18" xfId="1" applyNumberFormat="1" applyFill="1" applyBorder="1" applyProtection="1">
      <protection locked="0"/>
    </xf>
    <xf numFmtId="2" fontId="5" fillId="2" borderId="18" xfId="1" applyNumberFormat="1" applyFill="1" applyBorder="1" applyProtection="1">
      <protection locked="0"/>
    </xf>
    <xf numFmtId="1" fontId="5" fillId="2" borderId="18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0" fontId="5" fillId="2" borderId="5" xfId="1" applyFill="1" applyBorder="1" applyProtection="1">
      <protection locked="0"/>
    </xf>
    <xf numFmtId="0" fontId="5" fillId="2" borderId="5" xfId="1" applyFill="1" applyBorder="1" applyAlignment="1" applyProtection="1">
      <alignment wrapText="1"/>
      <protection locked="0"/>
    </xf>
    <xf numFmtId="49" fontId="5" fillId="2" borderId="5" xfId="1" applyNumberFormat="1" applyFill="1" applyBorder="1" applyProtection="1">
      <protection locked="0"/>
    </xf>
    <xf numFmtId="2" fontId="5" fillId="2" borderId="5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0" fontId="5" fillId="3" borderId="18" xfId="1" applyFill="1" applyBorder="1"/>
    <xf numFmtId="0" fontId="5" fillId="3" borderId="21" xfId="1" applyFill="1" applyBorder="1"/>
    <xf numFmtId="49" fontId="5" fillId="0" borderId="0" xfId="1" applyNumberFormat="1"/>
    <xf numFmtId="0" fontId="5" fillId="2" borderId="11" xfId="1" quotePrefix="1" applyFill="1" applyBorder="1" applyProtection="1">
      <protection locked="0"/>
    </xf>
    <xf numFmtId="0" fontId="5" fillId="2" borderId="1" xfId="1" quotePrefix="1" applyFill="1" applyBorder="1" applyProtection="1">
      <protection locked="0"/>
    </xf>
    <xf numFmtId="0" fontId="5" fillId="2" borderId="5" xfId="1" quotePrefix="1" applyFill="1" applyBorder="1" applyProtection="1">
      <protection locked="0"/>
    </xf>
    <xf numFmtId="49" fontId="1" fillId="0" borderId="0" xfId="0" applyNumberFormat="1" applyFont="1" applyAlignment="1">
      <alignment horizontal="right" vertical="top" wrapText="1"/>
    </xf>
    <xf numFmtId="0" fontId="1" fillId="0" borderId="6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/>
    </xf>
    <xf numFmtId="49" fontId="1" fillId="0" borderId="1" xfId="0" quotePrefix="1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4" fontId="6" fillId="0" borderId="0" xfId="0" applyNumberFormat="1" applyFont="1" applyAlignment="1"/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3" xfId="1" applyFill="1" applyBorder="1" applyAlignment="1" applyProtection="1">
      <protection locked="0"/>
    </xf>
    <xf numFmtId="0" fontId="5" fillId="2" borderId="4" xfId="1" applyFill="1" applyBorder="1" applyAlignment="1" applyProtection="1">
      <protection locked="0"/>
    </xf>
    <xf numFmtId="0" fontId="5" fillId="0" borderId="6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U32"/>
  <sheetViews>
    <sheetView zoomScaleNormal="100" workbookViewId="0">
      <selection activeCell="B13" sqref="B13"/>
    </sheetView>
  </sheetViews>
  <sheetFormatPr defaultColWidth="0" defaultRowHeight="15.75" x14ac:dyDescent="0.25"/>
  <cols>
    <col min="1" max="1" width="5.140625" style="5" customWidth="1"/>
    <col min="2" max="2" width="32.140625" style="4" customWidth="1"/>
    <col min="3" max="3" width="7" style="6" customWidth="1"/>
    <col min="4" max="4" width="6.42578125" style="6" customWidth="1"/>
    <col min="5" max="17" width="8.85546875" style="6" hidden="1" customWidth="1"/>
    <col min="18" max="18" width="7.140625" style="6" hidden="1" customWidth="1"/>
    <col min="19" max="20" width="5.7109375" style="6" hidden="1" customWidth="1"/>
    <col min="21" max="21" width="7.28515625" style="6" hidden="1" customWidth="1"/>
    <col min="22" max="23" width="5.7109375" style="6" hidden="1" customWidth="1"/>
    <col min="24" max="24" width="7" style="6" hidden="1" customWidth="1"/>
    <col min="25" max="26" width="5.7109375" style="6" hidden="1" customWidth="1"/>
    <col min="27" max="27" width="5" style="6" hidden="1" customWidth="1"/>
    <col min="28" max="28" width="5.7109375" style="6" hidden="1" customWidth="1"/>
    <col min="29" max="29" width="4" style="6" hidden="1" customWidth="1"/>
    <col min="30" max="30" width="8.140625" style="6" hidden="1" customWidth="1"/>
    <col min="31" max="75" width="8.85546875" style="1" hidden="1" customWidth="1"/>
    <col min="76" max="235" width="9.140625" style="1" customWidth="1"/>
    <col min="236" max="255" width="0" style="1" hidden="1" customWidth="1"/>
    <col min="256" max="16384" width="12.5703125" style="1" hidden="1"/>
  </cols>
  <sheetData>
    <row r="1" spans="1:75" x14ac:dyDescent="0.25">
      <c r="B1" s="67" t="s">
        <v>142</v>
      </c>
    </row>
    <row r="2" spans="1:75" x14ac:dyDescent="0.25">
      <c r="B2" s="67" t="s">
        <v>143</v>
      </c>
      <c r="C2" s="80" t="s">
        <v>144</v>
      </c>
      <c r="D2" s="80"/>
    </row>
    <row r="3" spans="1:75" ht="15.75" customHeight="1" x14ac:dyDescent="0.25">
      <c r="A3" s="79" t="s">
        <v>1</v>
      </c>
      <c r="B3" s="79"/>
      <c r="C3" s="79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</row>
    <row r="4" spans="1:75" s="2" customFormat="1" ht="18" customHeight="1" x14ac:dyDescent="0.25">
      <c r="A4" s="3"/>
      <c r="B4" s="3" t="str">
        <f>"05 мая 2026 г."</f>
        <v>05 мая 2026 г.</v>
      </c>
      <c r="C4" s="3"/>
      <c r="D4" s="3"/>
    </row>
    <row r="5" spans="1:75" ht="18.75" customHeight="1" x14ac:dyDescent="0.25">
      <c r="A5" s="81" t="s">
        <v>79</v>
      </c>
      <c r="B5" s="81"/>
      <c r="C5" s="81"/>
      <c r="D5" s="8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75" ht="19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75" ht="29.25" customHeight="1" x14ac:dyDescent="0.25">
      <c r="A7" s="77" t="s">
        <v>145</v>
      </c>
      <c r="B7" s="77" t="s">
        <v>146</v>
      </c>
      <c r="C7" s="77" t="s">
        <v>73</v>
      </c>
      <c r="D7" s="77" t="s">
        <v>0</v>
      </c>
      <c r="E7" s="68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82" t="s">
        <v>70</v>
      </c>
      <c r="S7" s="83"/>
      <c r="T7" s="83"/>
      <c r="U7" s="84"/>
      <c r="V7" s="9" t="s">
        <v>69</v>
      </c>
      <c r="W7" s="9"/>
      <c r="X7" s="9"/>
      <c r="Y7" s="9"/>
      <c r="Z7" s="9"/>
      <c r="AA7" s="9"/>
      <c r="AB7" s="9"/>
      <c r="AC7" s="9"/>
      <c r="AD7" s="77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15.75" customHeight="1" x14ac:dyDescent="0.25">
      <c r="A8" s="78"/>
      <c r="B8" s="78"/>
      <c r="C8" s="78"/>
      <c r="D8" s="78"/>
      <c r="E8" s="6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8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x14ac:dyDescent="0.25">
      <c r="A9" s="12"/>
      <c r="B9" s="73" t="s">
        <v>82</v>
      </c>
      <c r="C9" s="12"/>
      <c r="D9" s="13"/>
    </row>
    <row r="10" spans="1:75" s="15" customFormat="1" ht="17.25" customHeight="1" x14ac:dyDescent="0.25">
      <c r="A10" s="12" t="str">
        <f>"8/5"</f>
        <v>8/5</v>
      </c>
      <c r="B10" s="74" t="s">
        <v>83</v>
      </c>
      <c r="C10" s="12" t="str">
        <f>"150"</f>
        <v>150</v>
      </c>
      <c r="D10" s="13">
        <v>303.07340624999995</v>
      </c>
      <c r="E10" s="69">
        <v>7.83</v>
      </c>
      <c r="F10" s="14">
        <v>0.98</v>
      </c>
      <c r="G10" s="14">
        <v>0</v>
      </c>
      <c r="H10" s="14">
        <v>0</v>
      </c>
      <c r="I10" s="14">
        <v>10.62</v>
      </c>
      <c r="J10" s="14">
        <v>6.34</v>
      </c>
      <c r="K10" s="14">
        <v>0.33</v>
      </c>
      <c r="L10" s="14">
        <v>0</v>
      </c>
      <c r="M10" s="14">
        <v>0</v>
      </c>
      <c r="N10" s="14">
        <v>1.68</v>
      </c>
      <c r="O10" s="14">
        <v>1.88</v>
      </c>
      <c r="P10" s="14">
        <v>191.83</v>
      </c>
      <c r="Q10" s="14">
        <v>182.15</v>
      </c>
      <c r="R10" s="14">
        <v>215.21</v>
      </c>
      <c r="S10" s="14">
        <v>33.22</v>
      </c>
      <c r="T10" s="14">
        <v>279.01</v>
      </c>
      <c r="U10" s="14">
        <v>0.79</v>
      </c>
      <c r="V10" s="14">
        <v>82.65</v>
      </c>
      <c r="W10" s="14">
        <v>49.68</v>
      </c>
      <c r="X10" s="14">
        <v>96.24</v>
      </c>
      <c r="Y10" s="14">
        <v>1.1499999999999999</v>
      </c>
      <c r="Z10" s="14">
        <v>0.06</v>
      </c>
      <c r="AA10" s="14">
        <v>0.35</v>
      </c>
      <c r="AB10" s="14">
        <v>0.65</v>
      </c>
      <c r="AC10" s="14">
        <v>5.95</v>
      </c>
      <c r="AD10" s="14">
        <v>1.03</v>
      </c>
      <c r="AE10" s="15">
        <v>0</v>
      </c>
      <c r="AF10" s="15">
        <v>0</v>
      </c>
      <c r="AG10" s="15">
        <v>0</v>
      </c>
      <c r="AH10" s="15">
        <v>142.22</v>
      </c>
      <c r="AI10" s="15">
        <v>82.61</v>
      </c>
      <c r="AJ10" s="15">
        <v>41.75</v>
      </c>
      <c r="AK10" s="15">
        <v>72.709999999999994</v>
      </c>
      <c r="AL10" s="15">
        <v>22.89</v>
      </c>
      <c r="AM10" s="15">
        <v>92.38</v>
      </c>
      <c r="AN10" s="15">
        <v>76.28</v>
      </c>
      <c r="AO10" s="15">
        <v>100.11</v>
      </c>
      <c r="AP10" s="15">
        <v>116.02</v>
      </c>
      <c r="AQ10" s="15">
        <v>41.03</v>
      </c>
      <c r="AR10" s="15">
        <v>59.68</v>
      </c>
      <c r="AS10" s="15">
        <v>420.55</v>
      </c>
      <c r="AT10" s="15">
        <v>4.6500000000000004</v>
      </c>
      <c r="AU10" s="15">
        <v>129.12</v>
      </c>
      <c r="AV10" s="15">
        <v>109.64</v>
      </c>
      <c r="AW10" s="15">
        <v>55.37</v>
      </c>
      <c r="AX10" s="15">
        <v>39.32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0.1</v>
      </c>
      <c r="BG10" s="15">
        <v>0</v>
      </c>
      <c r="BH10" s="15">
        <v>0.06</v>
      </c>
      <c r="BI10" s="15">
        <v>0</v>
      </c>
      <c r="BJ10" s="15">
        <v>0.01</v>
      </c>
      <c r="BK10" s="15">
        <v>0</v>
      </c>
      <c r="BL10" s="15">
        <v>0</v>
      </c>
      <c r="BM10" s="15">
        <v>0</v>
      </c>
      <c r="BN10" s="15">
        <v>0.35</v>
      </c>
      <c r="BO10" s="15">
        <v>0</v>
      </c>
      <c r="BP10" s="15">
        <v>0</v>
      </c>
      <c r="BQ10" s="15">
        <v>0.89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110.71</v>
      </c>
    </row>
    <row r="11" spans="1:75" s="15" customFormat="1" x14ac:dyDescent="0.25">
      <c r="A11" s="12" t="str">
        <f>"-"</f>
        <v>-</v>
      </c>
      <c r="B11" s="74" t="s">
        <v>84</v>
      </c>
      <c r="C11" s="12" t="str">
        <f>"5"</f>
        <v>5</v>
      </c>
      <c r="D11" s="13">
        <v>33.031999999999996</v>
      </c>
      <c r="E11" s="69">
        <v>2.36</v>
      </c>
      <c r="F11" s="14">
        <v>0.11</v>
      </c>
      <c r="G11" s="14">
        <v>0</v>
      </c>
      <c r="H11" s="14">
        <v>0</v>
      </c>
      <c r="I11" s="14">
        <v>7.0000000000000007E-2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7.0000000000000007E-2</v>
      </c>
      <c r="P11" s="14">
        <v>0.75</v>
      </c>
      <c r="Q11" s="14">
        <v>1.5</v>
      </c>
      <c r="R11" s="14">
        <v>1.2</v>
      </c>
      <c r="S11" s="14">
        <v>0</v>
      </c>
      <c r="T11" s="14">
        <v>1.5</v>
      </c>
      <c r="U11" s="14">
        <v>0.01</v>
      </c>
      <c r="V11" s="14">
        <v>20</v>
      </c>
      <c r="W11" s="14">
        <v>15</v>
      </c>
      <c r="X11" s="14">
        <v>22.5</v>
      </c>
      <c r="Y11" s="14">
        <v>0.05</v>
      </c>
      <c r="Z11" s="14">
        <v>0</v>
      </c>
      <c r="AA11" s="14">
        <v>0.01</v>
      </c>
      <c r="AB11" s="14">
        <v>0.01</v>
      </c>
      <c r="AC11" s="14">
        <v>0.01</v>
      </c>
      <c r="AD11" s="14">
        <v>0</v>
      </c>
      <c r="AE11" s="15">
        <v>0</v>
      </c>
      <c r="AF11" s="15">
        <v>2.1</v>
      </c>
      <c r="AG11" s="15">
        <v>2.0499999999999998</v>
      </c>
      <c r="AH11" s="15">
        <v>3.8</v>
      </c>
      <c r="AI11" s="15">
        <v>2.25</v>
      </c>
      <c r="AJ11" s="15">
        <v>0.85</v>
      </c>
      <c r="AK11" s="15">
        <v>2.35</v>
      </c>
      <c r="AL11" s="15">
        <v>2.15</v>
      </c>
      <c r="AM11" s="15">
        <v>2.1</v>
      </c>
      <c r="AN11" s="15">
        <v>1.8</v>
      </c>
      <c r="AO11" s="15">
        <v>1.3</v>
      </c>
      <c r="AP11" s="15">
        <v>2.85</v>
      </c>
      <c r="AQ11" s="15">
        <v>1.75</v>
      </c>
      <c r="AR11" s="15">
        <v>1.2</v>
      </c>
      <c r="AS11" s="15">
        <v>7.1</v>
      </c>
      <c r="AT11" s="15">
        <v>0</v>
      </c>
      <c r="AU11" s="15">
        <v>2.4</v>
      </c>
      <c r="AV11" s="15">
        <v>2.7</v>
      </c>
      <c r="AW11" s="15">
        <v>2.1</v>
      </c>
      <c r="AX11" s="15">
        <v>0.5</v>
      </c>
      <c r="AY11" s="15">
        <v>0.13</v>
      </c>
      <c r="AZ11" s="15">
        <v>0.06</v>
      </c>
      <c r="BA11" s="15">
        <v>0.03</v>
      </c>
      <c r="BB11" s="15">
        <v>0.08</v>
      </c>
      <c r="BC11" s="15">
        <v>0.09</v>
      </c>
      <c r="BD11" s="15">
        <v>0.4</v>
      </c>
      <c r="BE11" s="15">
        <v>0</v>
      </c>
      <c r="BF11" s="15">
        <v>1.1000000000000001</v>
      </c>
      <c r="BG11" s="15">
        <v>0</v>
      </c>
      <c r="BH11" s="15">
        <v>0.34</v>
      </c>
      <c r="BI11" s="15">
        <v>0</v>
      </c>
      <c r="BJ11" s="15">
        <v>0</v>
      </c>
      <c r="BK11" s="15">
        <v>0</v>
      </c>
      <c r="BL11" s="15">
        <v>0.08</v>
      </c>
      <c r="BM11" s="15">
        <v>0.12</v>
      </c>
      <c r="BN11" s="15">
        <v>0.9</v>
      </c>
      <c r="BO11" s="15">
        <v>0</v>
      </c>
      <c r="BP11" s="15">
        <v>0</v>
      </c>
      <c r="BQ11" s="15">
        <v>0.05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1.25</v>
      </c>
    </row>
    <row r="12" spans="1:75" s="15" customFormat="1" x14ac:dyDescent="0.25">
      <c r="A12" s="12" t="str">
        <f>"-"</f>
        <v>-</v>
      </c>
      <c r="B12" s="74" t="s">
        <v>85</v>
      </c>
      <c r="C12" s="12" t="str">
        <f>"25"</f>
        <v>25</v>
      </c>
      <c r="D12" s="13">
        <v>67.379999999999981</v>
      </c>
      <c r="E12" s="69">
        <v>0.13</v>
      </c>
      <c r="F12" s="14">
        <v>0</v>
      </c>
      <c r="G12" s="14">
        <v>0</v>
      </c>
      <c r="H12" s="14">
        <v>0</v>
      </c>
      <c r="I12" s="14">
        <v>0.83</v>
      </c>
      <c r="J12" s="14">
        <v>11.7</v>
      </c>
      <c r="K12" s="14">
        <v>0.8</v>
      </c>
      <c r="L12" s="14">
        <v>0</v>
      </c>
      <c r="M12" s="14">
        <v>0</v>
      </c>
      <c r="N12" s="14">
        <v>0.08</v>
      </c>
      <c r="O12" s="14">
        <v>0.4</v>
      </c>
      <c r="P12" s="14">
        <v>107.25</v>
      </c>
      <c r="Q12" s="14">
        <v>32.75</v>
      </c>
      <c r="R12" s="14">
        <v>5.5</v>
      </c>
      <c r="S12" s="14">
        <v>8.25</v>
      </c>
      <c r="T12" s="14">
        <v>21.25</v>
      </c>
      <c r="U12" s="14">
        <v>0.5</v>
      </c>
      <c r="V12" s="14">
        <v>0</v>
      </c>
      <c r="W12" s="14">
        <v>0</v>
      </c>
      <c r="X12" s="14">
        <v>0</v>
      </c>
      <c r="Y12" s="14">
        <v>0.43</v>
      </c>
      <c r="Z12" s="14">
        <v>0.04</v>
      </c>
      <c r="AA12" s="14">
        <v>0.01</v>
      </c>
      <c r="AB12" s="14">
        <v>0.4</v>
      </c>
      <c r="AC12" s="14">
        <v>0.75</v>
      </c>
      <c r="AD12" s="14">
        <v>0</v>
      </c>
      <c r="AE12" s="15">
        <v>0</v>
      </c>
      <c r="AF12" s="15">
        <v>0</v>
      </c>
      <c r="AG12" s="15">
        <v>0</v>
      </c>
      <c r="AH12" s="15">
        <v>147.75</v>
      </c>
      <c r="AI12" s="15">
        <v>49.75</v>
      </c>
      <c r="AJ12" s="15">
        <v>29.25</v>
      </c>
      <c r="AK12" s="15">
        <v>58.5</v>
      </c>
      <c r="AL12" s="15">
        <v>22</v>
      </c>
      <c r="AM12" s="15">
        <v>105</v>
      </c>
      <c r="AN12" s="15">
        <v>65.25</v>
      </c>
      <c r="AO12" s="15">
        <v>90.75</v>
      </c>
      <c r="AP12" s="15">
        <v>75.25</v>
      </c>
      <c r="AQ12" s="15">
        <v>40.25</v>
      </c>
      <c r="AR12" s="15">
        <v>70</v>
      </c>
      <c r="AS12" s="15">
        <v>581.25</v>
      </c>
      <c r="AT12" s="15">
        <v>0</v>
      </c>
      <c r="AU12" s="15">
        <v>189.25</v>
      </c>
      <c r="AV12" s="15">
        <v>82.75</v>
      </c>
      <c r="AW12" s="15">
        <v>55.5</v>
      </c>
      <c r="AX12" s="15">
        <v>43.25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0.01</v>
      </c>
      <c r="BE12" s="15">
        <v>0</v>
      </c>
      <c r="BF12" s="15">
        <v>0.08</v>
      </c>
      <c r="BG12" s="15">
        <v>0</v>
      </c>
      <c r="BH12" s="15">
        <v>0.04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0.28999999999999998</v>
      </c>
      <c r="BO12" s="15">
        <v>0</v>
      </c>
      <c r="BP12" s="15">
        <v>0</v>
      </c>
      <c r="BQ12" s="15">
        <v>0.22</v>
      </c>
      <c r="BR12" s="15">
        <v>0.01</v>
      </c>
      <c r="BS12" s="15">
        <v>0</v>
      </c>
      <c r="BT12" s="15">
        <v>0</v>
      </c>
      <c r="BU12" s="15">
        <v>0</v>
      </c>
      <c r="BV12" s="15">
        <v>0</v>
      </c>
      <c r="BW12" s="15">
        <v>8.5299999999999994</v>
      </c>
    </row>
    <row r="13" spans="1:75" s="10" customFormat="1" x14ac:dyDescent="0.25">
      <c r="A13" s="12" t="str">
        <f>"36/10"</f>
        <v>36/10</v>
      </c>
      <c r="B13" s="74" t="s">
        <v>86</v>
      </c>
      <c r="C13" s="12" t="str">
        <f>"180"</f>
        <v>180</v>
      </c>
      <c r="D13" s="13">
        <v>71.594913599999998</v>
      </c>
      <c r="E13" s="70">
        <v>2.12</v>
      </c>
      <c r="F13" s="13">
        <v>0</v>
      </c>
      <c r="G13" s="13">
        <v>0</v>
      </c>
      <c r="H13" s="13">
        <v>0</v>
      </c>
      <c r="I13" s="13">
        <v>7.18</v>
      </c>
      <c r="J13" s="13">
        <v>0.27</v>
      </c>
      <c r="K13" s="13">
        <v>1.1599999999999999</v>
      </c>
      <c r="L13" s="13">
        <v>0</v>
      </c>
      <c r="M13" s="13">
        <v>0</v>
      </c>
      <c r="N13" s="13">
        <v>0.23</v>
      </c>
      <c r="O13" s="13">
        <v>0.86</v>
      </c>
      <c r="P13" s="13">
        <v>45.5</v>
      </c>
      <c r="Q13" s="13">
        <v>163.53</v>
      </c>
      <c r="R13" s="13">
        <v>99.19</v>
      </c>
      <c r="S13" s="13">
        <v>24.27</v>
      </c>
      <c r="T13" s="13">
        <v>90.98</v>
      </c>
      <c r="U13" s="13">
        <v>0.78</v>
      </c>
      <c r="V13" s="13">
        <v>10.8</v>
      </c>
      <c r="W13" s="13">
        <v>7.78</v>
      </c>
      <c r="X13" s="13">
        <v>19.91</v>
      </c>
      <c r="Y13" s="13">
        <v>0.01</v>
      </c>
      <c r="Z13" s="13">
        <v>0.03</v>
      </c>
      <c r="AA13" s="13">
        <v>0.11</v>
      </c>
      <c r="AB13" s="13">
        <v>0.12</v>
      </c>
      <c r="AC13" s="13">
        <v>0.96</v>
      </c>
      <c r="AD13" s="13">
        <v>0.47</v>
      </c>
      <c r="AE13" s="10">
        <v>0</v>
      </c>
      <c r="AF13" s="10">
        <v>137.9</v>
      </c>
      <c r="AG13" s="10">
        <v>136.21</v>
      </c>
      <c r="AH13" s="10">
        <v>235.9</v>
      </c>
      <c r="AI13" s="10">
        <v>191.2</v>
      </c>
      <c r="AJ13" s="10">
        <v>63.86</v>
      </c>
      <c r="AK13" s="10">
        <v>112.35</v>
      </c>
      <c r="AL13" s="10">
        <v>36.85</v>
      </c>
      <c r="AM13" s="10">
        <v>125.72</v>
      </c>
      <c r="AN13" s="10">
        <v>1.1499999999999999</v>
      </c>
      <c r="AO13" s="10">
        <v>2.57</v>
      </c>
      <c r="AP13" s="10">
        <v>2.44</v>
      </c>
      <c r="AQ13" s="10">
        <v>0.71</v>
      </c>
      <c r="AR13" s="10">
        <v>0.91</v>
      </c>
      <c r="AS13" s="10">
        <v>8.1199999999999992</v>
      </c>
      <c r="AT13" s="10">
        <v>2.0299999999999998</v>
      </c>
      <c r="AU13" s="10">
        <v>0.88</v>
      </c>
      <c r="AV13" s="10">
        <v>0.88</v>
      </c>
      <c r="AW13" s="10">
        <v>156.91999999999999</v>
      </c>
      <c r="AX13" s="10">
        <v>22.5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0.01</v>
      </c>
      <c r="BO13" s="10">
        <v>0</v>
      </c>
      <c r="BP13" s="10">
        <v>0</v>
      </c>
      <c r="BQ13" s="10">
        <v>0.03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178.74</v>
      </c>
    </row>
    <row r="14" spans="1:75" s="17" customFormat="1" x14ac:dyDescent="0.25">
      <c r="A14" s="71"/>
      <c r="B14" s="75" t="s">
        <v>87</v>
      </c>
      <c r="C14" s="71"/>
      <c r="D14" s="72">
        <v>475.08</v>
      </c>
      <c r="E14" s="16">
        <v>12.44</v>
      </c>
      <c r="F14" s="16">
        <v>1.0900000000000001</v>
      </c>
      <c r="G14" s="16">
        <v>0</v>
      </c>
      <c r="H14" s="16">
        <v>0</v>
      </c>
      <c r="I14" s="16">
        <v>18.7</v>
      </c>
      <c r="J14" s="16">
        <v>18.309999999999999</v>
      </c>
      <c r="K14" s="16">
        <v>2.29</v>
      </c>
      <c r="L14" s="16">
        <v>0</v>
      </c>
      <c r="M14" s="16">
        <v>0</v>
      </c>
      <c r="N14" s="16">
        <v>1.99</v>
      </c>
      <c r="O14" s="16">
        <v>3.22</v>
      </c>
      <c r="P14" s="16">
        <v>345.33</v>
      </c>
      <c r="Q14" s="16">
        <v>379.93</v>
      </c>
      <c r="R14" s="16">
        <v>321.10000000000002</v>
      </c>
      <c r="S14" s="16">
        <v>65.739999999999995</v>
      </c>
      <c r="T14" s="16">
        <v>392.75</v>
      </c>
      <c r="U14" s="16">
        <v>2.08</v>
      </c>
      <c r="V14" s="16">
        <v>113.45</v>
      </c>
      <c r="W14" s="16">
        <v>72.459999999999994</v>
      </c>
      <c r="X14" s="16">
        <v>138.65</v>
      </c>
      <c r="Y14" s="16">
        <v>1.64</v>
      </c>
      <c r="Z14" s="16">
        <v>0.13</v>
      </c>
      <c r="AA14" s="16">
        <v>0.48</v>
      </c>
      <c r="AB14" s="16">
        <v>1.18</v>
      </c>
      <c r="AC14" s="16">
        <v>7.68</v>
      </c>
      <c r="AD14" s="16">
        <v>1.49</v>
      </c>
      <c r="AE14" s="17">
        <v>0</v>
      </c>
      <c r="AF14" s="17">
        <v>140</v>
      </c>
      <c r="AG14" s="17">
        <v>138.26</v>
      </c>
      <c r="AH14" s="17">
        <v>529.66999999999996</v>
      </c>
      <c r="AI14" s="17">
        <v>325.81</v>
      </c>
      <c r="AJ14" s="17">
        <v>135.71</v>
      </c>
      <c r="AK14" s="17">
        <v>245.91</v>
      </c>
      <c r="AL14" s="17">
        <v>83.89</v>
      </c>
      <c r="AM14" s="17">
        <v>325.19</v>
      </c>
      <c r="AN14" s="17">
        <v>144.47999999999999</v>
      </c>
      <c r="AO14" s="17">
        <v>194.73</v>
      </c>
      <c r="AP14" s="17">
        <v>196.56</v>
      </c>
      <c r="AQ14" s="17">
        <v>83.74</v>
      </c>
      <c r="AR14" s="17">
        <v>131.79</v>
      </c>
      <c r="AS14" s="17">
        <v>1017.02</v>
      </c>
      <c r="AT14" s="17">
        <v>6.68</v>
      </c>
      <c r="AU14" s="17">
        <v>321.64999999999998</v>
      </c>
      <c r="AV14" s="17">
        <v>195.97</v>
      </c>
      <c r="AW14" s="17">
        <v>269.88</v>
      </c>
      <c r="AX14" s="17">
        <v>105.58</v>
      </c>
      <c r="AY14" s="17">
        <v>0.13</v>
      </c>
      <c r="AZ14" s="17">
        <v>0.06</v>
      </c>
      <c r="BA14" s="17">
        <v>0.03</v>
      </c>
      <c r="BB14" s="17">
        <v>0.08</v>
      </c>
      <c r="BC14" s="17">
        <v>0.09</v>
      </c>
      <c r="BD14" s="17">
        <v>0.4</v>
      </c>
      <c r="BE14" s="17">
        <v>0</v>
      </c>
      <c r="BF14" s="17">
        <v>1.29</v>
      </c>
      <c r="BG14" s="17">
        <v>0</v>
      </c>
      <c r="BH14" s="17">
        <v>0.44</v>
      </c>
      <c r="BI14" s="17">
        <v>0.01</v>
      </c>
      <c r="BJ14" s="17">
        <v>0.01</v>
      </c>
      <c r="BK14" s="17">
        <v>0</v>
      </c>
      <c r="BL14" s="17">
        <v>0.08</v>
      </c>
      <c r="BM14" s="17">
        <v>0.12</v>
      </c>
      <c r="BN14" s="17">
        <v>1.55</v>
      </c>
      <c r="BO14" s="17">
        <v>0</v>
      </c>
      <c r="BP14" s="17">
        <v>0</v>
      </c>
      <c r="BQ14" s="17">
        <v>1.19</v>
      </c>
      <c r="BR14" s="17">
        <v>0.01</v>
      </c>
      <c r="BS14" s="17">
        <v>0</v>
      </c>
      <c r="BT14" s="17">
        <v>0</v>
      </c>
      <c r="BU14" s="17">
        <v>0</v>
      </c>
      <c r="BV14" s="17">
        <v>0</v>
      </c>
      <c r="BW14" s="17">
        <v>299.23</v>
      </c>
    </row>
    <row r="15" spans="1:75" x14ac:dyDescent="0.25">
      <c r="A15" s="12"/>
      <c r="B15" s="73" t="s">
        <v>88</v>
      </c>
      <c r="C15" s="12"/>
      <c r="D15" s="13"/>
    </row>
    <row r="16" spans="1:75" s="10" customFormat="1" x14ac:dyDescent="0.25">
      <c r="A16" s="12" t="str">
        <f>"-"</f>
        <v>-</v>
      </c>
      <c r="B16" s="74" t="s">
        <v>89</v>
      </c>
      <c r="C16" s="12" t="str">
        <f>"100"</f>
        <v>100</v>
      </c>
      <c r="D16" s="13">
        <v>48.68</v>
      </c>
      <c r="E16" s="70">
        <v>0.1</v>
      </c>
      <c r="F16" s="13">
        <v>0</v>
      </c>
      <c r="G16" s="13">
        <v>0</v>
      </c>
      <c r="H16" s="13">
        <v>0</v>
      </c>
      <c r="I16" s="13">
        <v>9</v>
      </c>
      <c r="J16" s="13">
        <v>0.8</v>
      </c>
      <c r="K16" s="13">
        <v>1.8</v>
      </c>
      <c r="L16" s="13">
        <v>0</v>
      </c>
      <c r="M16" s="13">
        <v>0</v>
      </c>
      <c r="N16" s="13">
        <v>0.8</v>
      </c>
      <c r="O16" s="13">
        <v>0.5</v>
      </c>
      <c r="P16" s="13">
        <v>26</v>
      </c>
      <c r="Q16" s="13">
        <v>278</v>
      </c>
      <c r="R16" s="13">
        <v>16</v>
      </c>
      <c r="S16" s="13">
        <v>9</v>
      </c>
      <c r="T16" s="13">
        <v>11</v>
      </c>
      <c r="U16" s="13">
        <v>2.2000000000000002</v>
      </c>
      <c r="V16" s="13">
        <v>0</v>
      </c>
      <c r="W16" s="13">
        <v>30</v>
      </c>
      <c r="X16" s="13">
        <v>5</v>
      </c>
      <c r="Y16" s="13">
        <v>0.2</v>
      </c>
      <c r="Z16" s="13">
        <v>0.03</v>
      </c>
      <c r="AA16" s="13">
        <v>0.02</v>
      </c>
      <c r="AB16" s="13">
        <v>0.3</v>
      </c>
      <c r="AC16" s="13">
        <v>0.4</v>
      </c>
      <c r="AD16" s="13">
        <v>10</v>
      </c>
      <c r="AE16" s="10">
        <v>0</v>
      </c>
      <c r="AF16" s="10">
        <v>0</v>
      </c>
      <c r="AG16" s="10">
        <v>0</v>
      </c>
      <c r="AH16" s="10">
        <v>19</v>
      </c>
      <c r="AI16" s="10">
        <v>18</v>
      </c>
      <c r="AJ16" s="10">
        <v>3</v>
      </c>
      <c r="AK16" s="10">
        <v>11</v>
      </c>
      <c r="AL16" s="10">
        <v>3</v>
      </c>
      <c r="AM16" s="10">
        <v>9</v>
      </c>
      <c r="AN16" s="10">
        <v>17</v>
      </c>
      <c r="AO16" s="10">
        <v>10</v>
      </c>
      <c r="AP16" s="10">
        <v>78</v>
      </c>
      <c r="AQ16" s="10">
        <v>7</v>
      </c>
      <c r="AR16" s="10">
        <v>14</v>
      </c>
      <c r="AS16" s="10">
        <v>42</v>
      </c>
      <c r="AT16" s="10">
        <v>0</v>
      </c>
      <c r="AU16" s="10">
        <v>13</v>
      </c>
      <c r="AV16" s="10">
        <v>16</v>
      </c>
      <c r="AW16" s="10">
        <v>6</v>
      </c>
      <c r="AX16" s="10">
        <v>5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86.3</v>
      </c>
    </row>
    <row r="17" spans="1:75" s="17" customFormat="1" x14ac:dyDescent="0.25">
      <c r="A17" s="71"/>
      <c r="B17" s="75" t="s">
        <v>90</v>
      </c>
      <c r="C17" s="71"/>
      <c r="D17" s="72">
        <v>48.68</v>
      </c>
      <c r="E17" s="16">
        <v>0.1</v>
      </c>
      <c r="F17" s="16">
        <v>0</v>
      </c>
      <c r="G17" s="16">
        <v>0</v>
      </c>
      <c r="H17" s="16">
        <v>0</v>
      </c>
      <c r="I17" s="16">
        <v>9</v>
      </c>
      <c r="J17" s="16">
        <v>0.8</v>
      </c>
      <c r="K17" s="16">
        <v>1.8</v>
      </c>
      <c r="L17" s="16">
        <v>0</v>
      </c>
      <c r="M17" s="16">
        <v>0</v>
      </c>
      <c r="N17" s="16">
        <v>0.8</v>
      </c>
      <c r="O17" s="16">
        <v>0.5</v>
      </c>
      <c r="P17" s="16">
        <v>26</v>
      </c>
      <c r="Q17" s="16">
        <v>278</v>
      </c>
      <c r="R17" s="16">
        <v>16</v>
      </c>
      <c r="S17" s="16">
        <v>9</v>
      </c>
      <c r="T17" s="16">
        <v>11</v>
      </c>
      <c r="U17" s="16">
        <v>2.2000000000000002</v>
      </c>
      <c r="V17" s="16">
        <v>0</v>
      </c>
      <c r="W17" s="16">
        <v>30</v>
      </c>
      <c r="X17" s="16">
        <v>5</v>
      </c>
      <c r="Y17" s="16">
        <v>0.2</v>
      </c>
      <c r="Z17" s="16">
        <v>0.03</v>
      </c>
      <c r="AA17" s="16">
        <v>0.02</v>
      </c>
      <c r="AB17" s="16">
        <v>0.3</v>
      </c>
      <c r="AC17" s="16">
        <v>0.4</v>
      </c>
      <c r="AD17" s="16">
        <v>10</v>
      </c>
      <c r="AE17" s="17">
        <v>0</v>
      </c>
      <c r="AF17" s="17">
        <v>0</v>
      </c>
      <c r="AG17" s="17">
        <v>0</v>
      </c>
      <c r="AH17" s="17">
        <v>19</v>
      </c>
      <c r="AI17" s="17">
        <v>18</v>
      </c>
      <c r="AJ17" s="17">
        <v>3</v>
      </c>
      <c r="AK17" s="17">
        <v>11</v>
      </c>
      <c r="AL17" s="17">
        <v>3</v>
      </c>
      <c r="AM17" s="17">
        <v>9</v>
      </c>
      <c r="AN17" s="17">
        <v>17</v>
      </c>
      <c r="AO17" s="17">
        <v>10</v>
      </c>
      <c r="AP17" s="17">
        <v>78</v>
      </c>
      <c r="AQ17" s="17">
        <v>7</v>
      </c>
      <c r="AR17" s="17">
        <v>14</v>
      </c>
      <c r="AS17" s="17">
        <v>42</v>
      </c>
      <c r="AT17" s="17">
        <v>0</v>
      </c>
      <c r="AU17" s="17">
        <v>13</v>
      </c>
      <c r="AV17" s="17">
        <v>16</v>
      </c>
      <c r="AW17" s="17">
        <v>6</v>
      </c>
      <c r="AX17" s="17">
        <v>5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86.3</v>
      </c>
    </row>
    <row r="18" spans="1:75" x14ac:dyDescent="0.25">
      <c r="A18" s="12"/>
      <c r="B18" s="73" t="s">
        <v>91</v>
      </c>
      <c r="C18" s="12"/>
      <c r="D18" s="13"/>
    </row>
    <row r="19" spans="1:75" s="15" customFormat="1" ht="31.5" x14ac:dyDescent="0.25">
      <c r="A19" s="12" t="str">
        <f>"32/1"</f>
        <v>32/1</v>
      </c>
      <c r="B19" s="74" t="s">
        <v>92</v>
      </c>
      <c r="C19" s="12">
        <v>50</v>
      </c>
      <c r="D19" s="13">
        <v>122.10515251200002</v>
      </c>
      <c r="E19" s="69">
        <v>0.79</v>
      </c>
      <c r="F19" s="14">
        <v>4.0999999999999996</v>
      </c>
      <c r="G19" s="14">
        <v>0</v>
      </c>
      <c r="H19" s="14">
        <v>0</v>
      </c>
      <c r="I19" s="14">
        <v>12.14</v>
      </c>
      <c r="J19" s="14">
        <v>0.16</v>
      </c>
      <c r="K19" s="14">
        <v>3.93</v>
      </c>
      <c r="L19" s="14">
        <v>0</v>
      </c>
      <c r="M19" s="14">
        <v>0</v>
      </c>
      <c r="N19" s="14">
        <v>0.17</v>
      </c>
      <c r="O19" s="14">
        <v>2.62</v>
      </c>
      <c r="P19" s="14">
        <v>399.6</v>
      </c>
      <c r="Q19" s="14">
        <v>402.03</v>
      </c>
      <c r="R19" s="14">
        <v>61.34</v>
      </c>
      <c r="S19" s="14">
        <v>34.74</v>
      </c>
      <c r="T19" s="14">
        <v>68.3</v>
      </c>
      <c r="U19" s="14">
        <v>2.2200000000000002</v>
      </c>
      <c r="V19" s="14">
        <v>0</v>
      </c>
      <c r="W19" s="14">
        <v>14.83</v>
      </c>
      <c r="X19" s="14">
        <v>3.56</v>
      </c>
      <c r="Y19" s="14">
        <v>2.95</v>
      </c>
      <c r="Z19" s="14">
        <v>0.02</v>
      </c>
      <c r="AA19" s="14">
        <v>0.06</v>
      </c>
      <c r="AB19" s="14">
        <v>0.26</v>
      </c>
      <c r="AC19" s="14">
        <v>0.71</v>
      </c>
      <c r="AD19" s="14">
        <v>3.49</v>
      </c>
      <c r="AE19" s="15">
        <v>0</v>
      </c>
      <c r="AF19" s="15">
        <v>0</v>
      </c>
      <c r="AG19" s="15">
        <v>0</v>
      </c>
      <c r="AH19" s="15">
        <v>115.74</v>
      </c>
      <c r="AI19" s="15">
        <v>155.26</v>
      </c>
      <c r="AJ19" s="15">
        <v>34.200000000000003</v>
      </c>
      <c r="AK19" s="15">
        <v>90.74</v>
      </c>
      <c r="AL19" s="15">
        <v>24.2</v>
      </c>
      <c r="AM19" s="15">
        <v>77.17</v>
      </c>
      <c r="AN19" s="15">
        <v>68.52</v>
      </c>
      <c r="AO19" s="15">
        <v>122.59</v>
      </c>
      <c r="AP19" s="15">
        <v>547.14</v>
      </c>
      <c r="AQ19" s="15">
        <v>25.36</v>
      </c>
      <c r="AR19" s="15">
        <v>64.459999999999994</v>
      </c>
      <c r="AS19" s="15">
        <v>462.89</v>
      </c>
      <c r="AT19" s="15">
        <v>0</v>
      </c>
      <c r="AU19" s="15">
        <v>80.86</v>
      </c>
      <c r="AV19" s="15">
        <v>107.75</v>
      </c>
      <c r="AW19" s="15">
        <v>85.46</v>
      </c>
      <c r="AX19" s="15">
        <v>25.48</v>
      </c>
      <c r="AY19" s="15">
        <v>0.17</v>
      </c>
      <c r="AZ19" s="15">
        <v>0.08</v>
      </c>
      <c r="BA19" s="15">
        <v>0.04</v>
      </c>
      <c r="BB19" s="15">
        <v>0.09</v>
      </c>
      <c r="BC19" s="15">
        <v>0.11</v>
      </c>
      <c r="BD19" s="15">
        <v>0.49</v>
      </c>
      <c r="BE19" s="15">
        <v>0</v>
      </c>
      <c r="BF19" s="15">
        <v>0.38</v>
      </c>
      <c r="BG19" s="15">
        <v>0</v>
      </c>
      <c r="BH19" s="15">
        <v>0.25</v>
      </c>
      <c r="BI19" s="15">
        <v>0.02</v>
      </c>
      <c r="BJ19" s="15">
        <v>0.04</v>
      </c>
      <c r="BK19" s="15">
        <v>0</v>
      </c>
      <c r="BL19" s="15">
        <v>0.1</v>
      </c>
      <c r="BM19" s="15">
        <v>0.1</v>
      </c>
      <c r="BN19" s="15">
        <v>1.46</v>
      </c>
      <c r="BO19" s="15">
        <v>0.03</v>
      </c>
      <c r="BP19" s="15">
        <v>0</v>
      </c>
      <c r="BQ19" s="15">
        <v>3.64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153.11000000000001</v>
      </c>
    </row>
    <row r="20" spans="1:75" s="15" customFormat="1" x14ac:dyDescent="0.25">
      <c r="A20" s="12" t="str">
        <f>"14/2"</f>
        <v>14/2</v>
      </c>
      <c r="B20" s="74" t="s">
        <v>93</v>
      </c>
      <c r="C20" s="12" t="str">
        <f>"180"</f>
        <v>180</v>
      </c>
      <c r="D20" s="13">
        <v>98.092686599999993</v>
      </c>
      <c r="E20" s="69">
        <v>0.48</v>
      </c>
      <c r="F20" s="14">
        <v>1.4</v>
      </c>
      <c r="G20" s="14">
        <v>0</v>
      </c>
      <c r="H20" s="14">
        <v>0</v>
      </c>
      <c r="I20" s="14">
        <v>1.59</v>
      </c>
      <c r="J20" s="14">
        <v>13.3</v>
      </c>
      <c r="K20" s="14">
        <v>1.58</v>
      </c>
      <c r="L20" s="14">
        <v>0</v>
      </c>
      <c r="M20" s="14">
        <v>0</v>
      </c>
      <c r="N20" s="14">
        <v>0.14000000000000001</v>
      </c>
      <c r="O20" s="14">
        <v>1.26</v>
      </c>
      <c r="P20" s="14">
        <v>145.94</v>
      </c>
      <c r="Q20" s="14">
        <v>322.29000000000002</v>
      </c>
      <c r="R20" s="14">
        <v>14.04</v>
      </c>
      <c r="S20" s="14">
        <v>26.03</v>
      </c>
      <c r="T20" s="14">
        <v>64.510000000000005</v>
      </c>
      <c r="U20" s="14">
        <v>0.85</v>
      </c>
      <c r="V20" s="14">
        <v>0</v>
      </c>
      <c r="W20" s="14">
        <v>699.84</v>
      </c>
      <c r="X20" s="14">
        <v>145.62</v>
      </c>
      <c r="Y20" s="14">
        <v>1.22</v>
      </c>
      <c r="Z20" s="14">
        <v>0.09</v>
      </c>
      <c r="AA20" s="14">
        <v>0.04</v>
      </c>
      <c r="AB20" s="14">
        <v>0.71</v>
      </c>
      <c r="AC20" s="14">
        <v>1.58</v>
      </c>
      <c r="AD20" s="14">
        <v>4.68</v>
      </c>
      <c r="AE20" s="15">
        <v>0</v>
      </c>
      <c r="AF20" s="15">
        <v>0</v>
      </c>
      <c r="AG20" s="15">
        <v>0</v>
      </c>
      <c r="AH20" s="15">
        <v>94.37</v>
      </c>
      <c r="AI20" s="15">
        <v>76.58</v>
      </c>
      <c r="AJ20" s="15">
        <v>18.420000000000002</v>
      </c>
      <c r="AK20" s="15">
        <v>62</v>
      </c>
      <c r="AL20" s="15">
        <v>31.36</v>
      </c>
      <c r="AM20" s="15">
        <v>78.28</v>
      </c>
      <c r="AN20" s="15">
        <v>82.76</v>
      </c>
      <c r="AO20" s="15">
        <v>159.25</v>
      </c>
      <c r="AP20" s="15">
        <v>138.82</v>
      </c>
      <c r="AQ20" s="15">
        <v>33.549999999999997</v>
      </c>
      <c r="AR20" s="15">
        <v>126.71</v>
      </c>
      <c r="AS20" s="15">
        <v>328.23</v>
      </c>
      <c r="AT20" s="15">
        <v>27.41</v>
      </c>
      <c r="AU20" s="15">
        <v>83.31</v>
      </c>
      <c r="AV20" s="15">
        <v>69.22</v>
      </c>
      <c r="AW20" s="15">
        <v>62.27</v>
      </c>
      <c r="AX20" s="15">
        <v>36.24</v>
      </c>
      <c r="AY20" s="15">
        <v>0.05</v>
      </c>
      <c r="AZ20" s="15">
        <v>0.02</v>
      </c>
      <c r="BA20" s="15">
        <v>0.01</v>
      </c>
      <c r="BB20" s="15">
        <v>0.03</v>
      </c>
      <c r="BC20" s="15">
        <v>0.03</v>
      </c>
      <c r="BD20" s="15">
        <v>0.15</v>
      </c>
      <c r="BE20" s="15">
        <v>0.02</v>
      </c>
      <c r="BF20" s="15">
        <v>0.28000000000000003</v>
      </c>
      <c r="BG20" s="15">
        <v>0.01</v>
      </c>
      <c r="BH20" s="15">
        <v>0.09</v>
      </c>
      <c r="BI20" s="15">
        <v>0.01</v>
      </c>
      <c r="BJ20" s="15">
        <v>0.01</v>
      </c>
      <c r="BK20" s="15">
        <v>0</v>
      </c>
      <c r="BL20" s="15">
        <v>0.03</v>
      </c>
      <c r="BM20" s="15">
        <v>0.03</v>
      </c>
      <c r="BN20" s="15">
        <v>0.73</v>
      </c>
      <c r="BO20" s="15">
        <v>0.01</v>
      </c>
      <c r="BP20" s="15">
        <v>0</v>
      </c>
      <c r="BQ20" s="15">
        <v>1.57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180.72</v>
      </c>
    </row>
    <row r="21" spans="1:75" s="15" customFormat="1" ht="19.5" customHeight="1" x14ac:dyDescent="0.25">
      <c r="A21" s="12" t="str">
        <f>"46/3"</f>
        <v>46/3</v>
      </c>
      <c r="B21" s="74" t="s">
        <v>94</v>
      </c>
      <c r="C21" s="12" t="str">
        <f>"130"</f>
        <v>130</v>
      </c>
      <c r="D21" s="13">
        <v>159.4148179</v>
      </c>
      <c r="E21" s="69">
        <v>1.62</v>
      </c>
      <c r="F21" s="14">
        <v>7.0000000000000007E-2</v>
      </c>
      <c r="G21" s="14">
        <v>0</v>
      </c>
      <c r="H21" s="14">
        <v>0</v>
      </c>
      <c r="I21" s="14">
        <v>0.84</v>
      </c>
      <c r="J21" s="14">
        <v>27.23</v>
      </c>
      <c r="K21" s="14">
        <v>1.49</v>
      </c>
      <c r="L21" s="14">
        <v>0</v>
      </c>
      <c r="M21" s="14">
        <v>0</v>
      </c>
      <c r="N21" s="14">
        <v>0</v>
      </c>
      <c r="O21" s="14">
        <v>0.59</v>
      </c>
      <c r="P21" s="14">
        <v>127.62</v>
      </c>
      <c r="Q21" s="14">
        <v>48.73</v>
      </c>
      <c r="R21" s="14">
        <v>9.1300000000000008</v>
      </c>
      <c r="S21" s="14">
        <v>6.21</v>
      </c>
      <c r="T21" s="14">
        <v>34.520000000000003</v>
      </c>
      <c r="U21" s="14">
        <v>0.63</v>
      </c>
      <c r="V21" s="14">
        <v>7.8</v>
      </c>
      <c r="W21" s="14">
        <v>7.8</v>
      </c>
      <c r="X21" s="14">
        <v>14.63</v>
      </c>
      <c r="Y21" s="14">
        <v>0.7</v>
      </c>
      <c r="Z21" s="14">
        <v>0.05</v>
      </c>
      <c r="AA21" s="14">
        <v>0.02</v>
      </c>
      <c r="AB21" s="14">
        <v>0.43</v>
      </c>
      <c r="AC21" s="14">
        <v>1.29</v>
      </c>
      <c r="AD21" s="14">
        <v>0</v>
      </c>
      <c r="AE21" s="15">
        <v>0</v>
      </c>
      <c r="AF21" s="15">
        <v>1.28</v>
      </c>
      <c r="AG21" s="15">
        <v>1.25</v>
      </c>
      <c r="AH21" s="15">
        <v>340.94</v>
      </c>
      <c r="AI21" s="15">
        <v>106.49</v>
      </c>
      <c r="AJ21" s="15">
        <v>64.92</v>
      </c>
      <c r="AK21" s="15">
        <v>131.9</v>
      </c>
      <c r="AL21" s="15">
        <v>43.28</v>
      </c>
      <c r="AM21" s="15">
        <v>211.52</v>
      </c>
      <c r="AN21" s="15">
        <v>139.87</v>
      </c>
      <c r="AO21" s="15">
        <v>168.65</v>
      </c>
      <c r="AP21" s="15">
        <v>144.66999999999999</v>
      </c>
      <c r="AQ21" s="15">
        <v>85</v>
      </c>
      <c r="AR21" s="15">
        <v>147.81</v>
      </c>
      <c r="AS21" s="15">
        <v>1298.1400000000001</v>
      </c>
      <c r="AT21" s="15">
        <v>0</v>
      </c>
      <c r="AU21" s="15">
        <v>409.05</v>
      </c>
      <c r="AV21" s="15">
        <v>211.88</v>
      </c>
      <c r="AW21" s="15">
        <v>106.4</v>
      </c>
      <c r="AX21" s="15">
        <v>84.23</v>
      </c>
      <c r="AY21" s="15">
        <v>0.08</v>
      </c>
      <c r="AZ21" s="15">
        <v>0.04</v>
      </c>
      <c r="BA21" s="15">
        <v>0.02</v>
      </c>
      <c r="BB21" s="15">
        <v>0.04</v>
      </c>
      <c r="BC21" s="15">
        <v>0.05</v>
      </c>
      <c r="BD21" s="15">
        <v>0.23</v>
      </c>
      <c r="BE21" s="15">
        <v>0</v>
      </c>
      <c r="BF21" s="15">
        <v>0.7</v>
      </c>
      <c r="BG21" s="15">
        <v>0</v>
      </c>
      <c r="BH21" s="15">
        <v>0.2</v>
      </c>
      <c r="BI21" s="15">
        <v>0</v>
      </c>
      <c r="BJ21" s="15">
        <v>0</v>
      </c>
      <c r="BK21" s="15">
        <v>0</v>
      </c>
      <c r="BL21" s="15">
        <v>0.04</v>
      </c>
      <c r="BM21" s="15">
        <v>7.0000000000000007E-2</v>
      </c>
      <c r="BN21" s="15">
        <v>0.52</v>
      </c>
      <c r="BO21" s="15">
        <v>0</v>
      </c>
      <c r="BP21" s="15">
        <v>0</v>
      </c>
      <c r="BQ21" s="15">
        <v>0.21</v>
      </c>
      <c r="BR21" s="15">
        <v>0.01</v>
      </c>
      <c r="BS21" s="15">
        <v>0</v>
      </c>
      <c r="BT21" s="15">
        <v>0</v>
      </c>
      <c r="BU21" s="15">
        <v>0</v>
      </c>
      <c r="BV21" s="15">
        <v>0</v>
      </c>
      <c r="BW21" s="15">
        <v>6.56</v>
      </c>
    </row>
    <row r="22" spans="1:75" s="15" customFormat="1" ht="31.5" x14ac:dyDescent="0.25">
      <c r="A22" s="12" t="str">
        <f>"16/8"</f>
        <v>16/8</v>
      </c>
      <c r="B22" s="74" t="s">
        <v>95</v>
      </c>
      <c r="C22" s="12" t="str">
        <f>"70"</f>
        <v>70</v>
      </c>
      <c r="D22" s="13">
        <v>151.05376999999999</v>
      </c>
      <c r="E22" s="69">
        <v>6.14</v>
      </c>
      <c r="F22" s="14">
        <v>0.08</v>
      </c>
      <c r="G22" s="14">
        <v>0</v>
      </c>
      <c r="H22" s="14">
        <v>0</v>
      </c>
      <c r="I22" s="14">
        <v>0.16</v>
      </c>
      <c r="J22" s="14">
        <v>4.3099999999999996</v>
      </c>
      <c r="K22" s="14">
        <v>0.02</v>
      </c>
      <c r="L22" s="14">
        <v>0</v>
      </c>
      <c r="M22" s="14">
        <v>0</v>
      </c>
      <c r="N22" s="14">
        <v>0</v>
      </c>
      <c r="O22" s="14">
        <v>1.08</v>
      </c>
      <c r="P22" s="14">
        <v>259.57</v>
      </c>
      <c r="Q22" s="14">
        <v>144.31</v>
      </c>
      <c r="R22" s="14">
        <v>5.95</v>
      </c>
      <c r="S22" s="14">
        <v>11.57</v>
      </c>
      <c r="T22" s="14">
        <v>83.76</v>
      </c>
      <c r="U22" s="14">
        <v>1.18</v>
      </c>
      <c r="V22" s="14">
        <v>11.2</v>
      </c>
      <c r="W22" s="14">
        <v>10.5</v>
      </c>
      <c r="X22" s="14">
        <v>15.75</v>
      </c>
      <c r="Y22" s="14">
        <v>0.27</v>
      </c>
      <c r="Z22" s="14">
        <v>0.15</v>
      </c>
      <c r="AA22" s="14">
        <v>0.08</v>
      </c>
      <c r="AB22" s="14">
        <v>1.8</v>
      </c>
      <c r="AC22" s="14">
        <v>3.94</v>
      </c>
      <c r="AD22" s="14">
        <v>0</v>
      </c>
      <c r="AE22" s="15">
        <v>0</v>
      </c>
      <c r="AF22" s="15">
        <v>1.4</v>
      </c>
      <c r="AG22" s="15">
        <v>1.36</v>
      </c>
      <c r="AH22" s="15">
        <v>762.42</v>
      </c>
      <c r="AI22" s="15">
        <v>789.85</v>
      </c>
      <c r="AJ22" s="15">
        <v>225.83</v>
      </c>
      <c r="AK22" s="15">
        <v>425.23</v>
      </c>
      <c r="AL22" s="15">
        <v>120.2</v>
      </c>
      <c r="AM22" s="15">
        <v>420.78</v>
      </c>
      <c r="AN22" s="15">
        <v>535.99</v>
      </c>
      <c r="AO22" s="15">
        <v>554.17999999999995</v>
      </c>
      <c r="AP22" s="15">
        <v>869.65</v>
      </c>
      <c r="AQ22" s="15">
        <v>361.99</v>
      </c>
      <c r="AR22" s="15">
        <v>482.62</v>
      </c>
      <c r="AS22" s="15">
        <v>1668.68</v>
      </c>
      <c r="AT22" s="15">
        <v>123.69</v>
      </c>
      <c r="AU22" s="15">
        <v>404.99</v>
      </c>
      <c r="AV22" s="15">
        <v>406.68</v>
      </c>
      <c r="AW22" s="15">
        <v>335.39</v>
      </c>
      <c r="AX22" s="15">
        <v>141.08000000000001</v>
      </c>
      <c r="AY22" s="15">
        <v>7.0000000000000007E-2</v>
      </c>
      <c r="AZ22" s="15">
        <v>0.03</v>
      </c>
      <c r="BA22" s="15">
        <v>0.02</v>
      </c>
      <c r="BB22" s="15">
        <v>0.05</v>
      </c>
      <c r="BC22" s="15">
        <v>0.05</v>
      </c>
      <c r="BD22" s="15">
        <v>0.21</v>
      </c>
      <c r="BE22" s="15">
        <v>0</v>
      </c>
      <c r="BF22" s="15">
        <v>0.62</v>
      </c>
      <c r="BG22" s="15">
        <v>0</v>
      </c>
      <c r="BH22" s="15">
        <v>0.18</v>
      </c>
      <c r="BI22" s="15">
        <v>0</v>
      </c>
      <c r="BJ22" s="15">
        <v>0</v>
      </c>
      <c r="BK22" s="15">
        <v>0</v>
      </c>
      <c r="BL22" s="15">
        <v>0.04</v>
      </c>
      <c r="BM22" s="15">
        <v>7.0000000000000007E-2</v>
      </c>
      <c r="BN22" s="15">
        <v>0.52</v>
      </c>
      <c r="BO22" s="15">
        <v>0</v>
      </c>
      <c r="BP22" s="15">
        <v>0</v>
      </c>
      <c r="BQ22" s="15">
        <v>0.2</v>
      </c>
      <c r="BR22" s="15">
        <v>0.02</v>
      </c>
      <c r="BS22" s="15">
        <v>0</v>
      </c>
      <c r="BT22" s="15">
        <v>0</v>
      </c>
      <c r="BU22" s="15">
        <v>0</v>
      </c>
      <c r="BV22" s="15">
        <v>0</v>
      </c>
      <c r="BW22" s="15">
        <v>52.07</v>
      </c>
    </row>
    <row r="23" spans="1:75" s="15" customFormat="1" x14ac:dyDescent="0.25">
      <c r="A23" s="12" t="str">
        <f>"8/11"</f>
        <v>8/11</v>
      </c>
      <c r="B23" s="74" t="s">
        <v>148</v>
      </c>
      <c r="C23" s="12" t="str">
        <f>"20"</f>
        <v>20</v>
      </c>
      <c r="D23" s="13">
        <v>14.448489047836</v>
      </c>
      <c r="E23" s="69">
        <v>0.23</v>
      </c>
      <c r="F23" s="14">
        <v>0.63</v>
      </c>
      <c r="G23" s="14">
        <v>0</v>
      </c>
      <c r="H23" s="14">
        <v>0</v>
      </c>
      <c r="I23" s="14">
        <v>0.76</v>
      </c>
      <c r="J23" s="14">
        <v>0.51</v>
      </c>
      <c r="K23" s="14">
        <v>0.19</v>
      </c>
      <c r="L23" s="14">
        <v>0</v>
      </c>
      <c r="M23" s="14">
        <v>0</v>
      </c>
      <c r="N23" s="14">
        <v>0.04</v>
      </c>
      <c r="O23" s="14">
        <v>0.13</v>
      </c>
      <c r="P23" s="14">
        <v>11.06</v>
      </c>
      <c r="Q23" s="14">
        <v>16.760000000000002</v>
      </c>
      <c r="R23" s="14">
        <v>1.96</v>
      </c>
      <c r="S23" s="14">
        <v>1.48</v>
      </c>
      <c r="T23" s="14">
        <v>4</v>
      </c>
      <c r="U23" s="14">
        <v>7.0000000000000007E-2</v>
      </c>
      <c r="V23" s="14">
        <v>1.18</v>
      </c>
      <c r="W23" s="14">
        <v>112.3</v>
      </c>
      <c r="X23" s="14">
        <v>32.86</v>
      </c>
      <c r="Y23" s="14">
        <v>0.46</v>
      </c>
      <c r="Z23" s="14">
        <v>0</v>
      </c>
      <c r="AA23" s="14">
        <v>0</v>
      </c>
      <c r="AB23" s="14">
        <v>0.03</v>
      </c>
      <c r="AC23" s="14">
        <v>0.09</v>
      </c>
      <c r="AD23" s="14">
        <v>0.11</v>
      </c>
      <c r="AE23" s="15">
        <v>0</v>
      </c>
      <c r="AF23" s="15">
        <v>4.5199999999999996</v>
      </c>
      <c r="AG23" s="15">
        <v>4.05</v>
      </c>
      <c r="AH23" s="15">
        <v>7.22</v>
      </c>
      <c r="AI23" s="15">
        <v>2.74</v>
      </c>
      <c r="AJ23" s="15">
        <v>1.39</v>
      </c>
      <c r="AK23" s="15">
        <v>3.09</v>
      </c>
      <c r="AL23" s="15">
        <v>0.98</v>
      </c>
      <c r="AM23" s="15">
        <v>4.5</v>
      </c>
      <c r="AN23" s="15">
        <v>3.22</v>
      </c>
      <c r="AO23" s="15">
        <v>3.67</v>
      </c>
      <c r="AP23" s="15">
        <v>4.41</v>
      </c>
      <c r="AQ23" s="15">
        <v>1.78</v>
      </c>
      <c r="AR23" s="15">
        <v>3.12</v>
      </c>
      <c r="AS23" s="15">
        <v>27.12</v>
      </c>
      <c r="AT23" s="15">
        <v>0</v>
      </c>
      <c r="AU23" s="15">
        <v>8</v>
      </c>
      <c r="AV23" s="15">
        <v>4.38</v>
      </c>
      <c r="AW23" s="15">
        <v>2.23</v>
      </c>
      <c r="AX23" s="15">
        <v>1.72</v>
      </c>
      <c r="AY23" s="15">
        <v>0.01</v>
      </c>
      <c r="AZ23" s="15">
        <v>0</v>
      </c>
      <c r="BA23" s="15">
        <v>0</v>
      </c>
      <c r="BB23" s="15">
        <v>0</v>
      </c>
      <c r="BC23" s="15">
        <v>0</v>
      </c>
      <c r="BD23" s="15">
        <v>0.02</v>
      </c>
      <c r="BE23" s="15">
        <v>0</v>
      </c>
      <c r="BF23" s="15">
        <v>0.1</v>
      </c>
      <c r="BG23" s="15">
        <v>0</v>
      </c>
      <c r="BH23" s="15">
        <v>0.04</v>
      </c>
      <c r="BI23" s="15">
        <v>0</v>
      </c>
      <c r="BJ23" s="15">
        <v>0.01</v>
      </c>
      <c r="BK23" s="15">
        <v>0</v>
      </c>
      <c r="BL23" s="15">
        <v>0</v>
      </c>
      <c r="BM23" s="15">
        <v>0.01</v>
      </c>
      <c r="BN23" s="15">
        <v>0.22</v>
      </c>
      <c r="BO23" s="15">
        <v>0</v>
      </c>
      <c r="BP23" s="15">
        <v>0</v>
      </c>
      <c r="BQ23" s="15">
        <v>0.52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26.23</v>
      </c>
    </row>
    <row r="24" spans="1:75" s="15" customFormat="1" x14ac:dyDescent="0.25">
      <c r="A24" s="12" t="str">
        <f>"6/10"</f>
        <v>6/10</v>
      </c>
      <c r="B24" s="74" t="s">
        <v>96</v>
      </c>
      <c r="C24" s="12" t="str">
        <f>"180"</f>
        <v>180</v>
      </c>
      <c r="D24" s="13">
        <v>67.491512999999998</v>
      </c>
      <c r="E24" s="69">
        <v>0.01</v>
      </c>
      <c r="F24" s="14">
        <v>0</v>
      </c>
      <c r="G24" s="14">
        <v>0</v>
      </c>
      <c r="H24" s="14">
        <v>0</v>
      </c>
      <c r="I24" s="14">
        <v>15.15</v>
      </c>
      <c r="J24" s="14">
        <v>0.38</v>
      </c>
      <c r="K24" s="14">
        <v>2.31</v>
      </c>
      <c r="L24" s="14">
        <v>0</v>
      </c>
      <c r="M24" s="14">
        <v>0</v>
      </c>
      <c r="N24" s="14">
        <v>0.2</v>
      </c>
      <c r="O24" s="14">
        <v>0.55000000000000004</v>
      </c>
      <c r="P24" s="14">
        <v>2.36</v>
      </c>
      <c r="Q24" s="14">
        <v>229.74</v>
      </c>
      <c r="R24" s="14">
        <v>21.21</v>
      </c>
      <c r="S24" s="14">
        <v>13.47</v>
      </c>
      <c r="T24" s="14">
        <v>18.329999999999998</v>
      </c>
      <c r="U24" s="14">
        <v>0.45</v>
      </c>
      <c r="V24" s="14">
        <v>0</v>
      </c>
      <c r="W24" s="14">
        <v>425.25</v>
      </c>
      <c r="X24" s="14">
        <v>78.709999999999994</v>
      </c>
      <c r="Y24" s="14">
        <v>0.74</v>
      </c>
      <c r="Z24" s="14">
        <v>0.01</v>
      </c>
      <c r="AA24" s="14">
        <v>0.02</v>
      </c>
      <c r="AB24" s="14">
        <v>0.34</v>
      </c>
      <c r="AC24" s="14">
        <v>0.53</v>
      </c>
      <c r="AD24" s="14">
        <v>0.22</v>
      </c>
      <c r="AE24" s="15">
        <v>0</v>
      </c>
      <c r="AF24" s="15">
        <v>0</v>
      </c>
      <c r="AG24" s="15">
        <v>0</v>
      </c>
      <c r="AH24" s="15">
        <v>0.01</v>
      </c>
      <c r="AI24" s="15">
        <v>0.01</v>
      </c>
      <c r="AJ24" s="15">
        <v>0</v>
      </c>
      <c r="AK24" s="15">
        <v>0.01</v>
      </c>
      <c r="AL24" s="15">
        <v>0</v>
      </c>
      <c r="AM24" s="15">
        <v>0.01</v>
      </c>
      <c r="AN24" s="15">
        <v>0.01</v>
      </c>
      <c r="AO24" s="15">
        <v>0.01</v>
      </c>
      <c r="AP24" s="15">
        <v>0.04</v>
      </c>
      <c r="AQ24" s="15">
        <v>0</v>
      </c>
      <c r="AR24" s="15">
        <v>0.01</v>
      </c>
      <c r="AS24" s="15">
        <v>0.02</v>
      </c>
      <c r="AT24" s="15">
        <v>0</v>
      </c>
      <c r="AU24" s="15">
        <v>0.01</v>
      </c>
      <c r="AV24" s="15">
        <v>0.01</v>
      </c>
      <c r="AW24" s="15">
        <v>0</v>
      </c>
      <c r="AX24" s="15">
        <v>0</v>
      </c>
      <c r="AY24" s="15">
        <v>0.01</v>
      </c>
      <c r="AZ24" s="15">
        <v>0.01</v>
      </c>
      <c r="BA24" s="15">
        <v>0.01</v>
      </c>
      <c r="BB24" s="15">
        <v>0.01</v>
      </c>
      <c r="BC24" s="15">
        <v>0.01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0.01</v>
      </c>
      <c r="BJ24" s="15">
        <v>0</v>
      </c>
      <c r="BK24" s="15">
        <v>0</v>
      </c>
      <c r="BL24" s="15">
        <v>0</v>
      </c>
      <c r="BM24" s="15">
        <v>0.01</v>
      </c>
      <c r="BN24" s="15">
        <v>0.01</v>
      </c>
      <c r="BO24" s="15">
        <v>0</v>
      </c>
      <c r="BP24" s="15">
        <v>0</v>
      </c>
      <c r="BQ24" s="15">
        <v>0</v>
      </c>
      <c r="BR24" s="15">
        <v>0</v>
      </c>
      <c r="BS24" s="15">
        <v>0.01</v>
      </c>
      <c r="BT24" s="15">
        <v>0</v>
      </c>
      <c r="BU24" s="15">
        <v>0</v>
      </c>
      <c r="BV24" s="15">
        <v>0</v>
      </c>
      <c r="BW24" s="15">
        <v>191.71</v>
      </c>
    </row>
    <row r="25" spans="1:75" s="15" customFormat="1" x14ac:dyDescent="0.25">
      <c r="A25" s="12" t="str">
        <f>"-"</f>
        <v>-</v>
      </c>
      <c r="B25" s="74" t="s">
        <v>97</v>
      </c>
      <c r="C25" s="12" t="str">
        <f>"30"</f>
        <v>30</v>
      </c>
      <c r="D25" s="13">
        <v>67.170299999999997</v>
      </c>
      <c r="E25" s="69">
        <v>0</v>
      </c>
      <c r="F25" s="14">
        <v>0</v>
      </c>
      <c r="G25" s="14">
        <v>0</v>
      </c>
      <c r="H25" s="14">
        <v>0</v>
      </c>
      <c r="I25" s="14">
        <v>0.33</v>
      </c>
      <c r="J25" s="14">
        <v>13.68</v>
      </c>
      <c r="K25" s="14">
        <v>0.06</v>
      </c>
      <c r="L25" s="14">
        <v>0</v>
      </c>
      <c r="M25" s="14">
        <v>0</v>
      </c>
      <c r="N25" s="14">
        <v>0</v>
      </c>
      <c r="O25" s="14">
        <v>0.54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5">
        <v>0</v>
      </c>
      <c r="AF25" s="15">
        <v>0</v>
      </c>
      <c r="AG25" s="15">
        <v>0</v>
      </c>
      <c r="AH25" s="15">
        <v>152.69</v>
      </c>
      <c r="AI25" s="15">
        <v>50.63</v>
      </c>
      <c r="AJ25" s="15">
        <v>30.02</v>
      </c>
      <c r="AK25" s="15">
        <v>60.03</v>
      </c>
      <c r="AL25" s="15">
        <v>22.71</v>
      </c>
      <c r="AM25" s="15">
        <v>108.58</v>
      </c>
      <c r="AN25" s="15">
        <v>67.34</v>
      </c>
      <c r="AO25" s="15">
        <v>93.96</v>
      </c>
      <c r="AP25" s="15">
        <v>77.52</v>
      </c>
      <c r="AQ25" s="15">
        <v>40.72</v>
      </c>
      <c r="AR25" s="15">
        <v>72.040000000000006</v>
      </c>
      <c r="AS25" s="15">
        <v>602.39</v>
      </c>
      <c r="AT25" s="15">
        <v>0</v>
      </c>
      <c r="AU25" s="15">
        <v>196.27</v>
      </c>
      <c r="AV25" s="15">
        <v>85.35</v>
      </c>
      <c r="AW25" s="15">
        <v>56.64</v>
      </c>
      <c r="AX25" s="15">
        <v>44.89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0.02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0.02</v>
      </c>
      <c r="BO25" s="15">
        <v>0</v>
      </c>
      <c r="BP25" s="15">
        <v>0</v>
      </c>
      <c r="BQ25" s="15">
        <v>0.08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11.73</v>
      </c>
    </row>
    <row r="26" spans="1:75" s="10" customFormat="1" x14ac:dyDescent="0.25">
      <c r="A26" s="12" t="str">
        <f>"-"</f>
        <v>-</v>
      </c>
      <c r="B26" s="74" t="s">
        <v>98</v>
      </c>
      <c r="C26" s="12" t="str">
        <f>"15"</f>
        <v>15</v>
      </c>
      <c r="D26" s="13">
        <v>29.006999999999998</v>
      </c>
      <c r="E26" s="70">
        <v>0.03</v>
      </c>
      <c r="F26" s="13">
        <v>0</v>
      </c>
      <c r="G26" s="13">
        <v>0</v>
      </c>
      <c r="H26" s="13">
        <v>0</v>
      </c>
      <c r="I26" s="13">
        <v>0.18</v>
      </c>
      <c r="J26" s="13">
        <v>4.83</v>
      </c>
      <c r="K26" s="13">
        <v>1.25</v>
      </c>
      <c r="L26" s="13">
        <v>0</v>
      </c>
      <c r="M26" s="13">
        <v>0</v>
      </c>
      <c r="N26" s="13">
        <v>0.15</v>
      </c>
      <c r="O26" s="13">
        <v>0.38</v>
      </c>
      <c r="P26" s="13">
        <v>91.5</v>
      </c>
      <c r="Q26" s="13">
        <v>36.75</v>
      </c>
      <c r="R26" s="13">
        <v>5.25</v>
      </c>
      <c r="S26" s="13">
        <v>7.05</v>
      </c>
      <c r="T26" s="13">
        <v>23.7</v>
      </c>
      <c r="U26" s="13">
        <v>0.59</v>
      </c>
      <c r="V26" s="13">
        <v>0</v>
      </c>
      <c r="W26" s="13">
        <v>0.75</v>
      </c>
      <c r="X26" s="13">
        <v>0.15</v>
      </c>
      <c r="Y26" s="13">
        <v>0.21</v>
      </c>
      <c r="Z26" s="13">
        <v>0.03</v>
      </c>
      <c r="AA26" s="13">
        <v>0.01</v>
      </c>
      <c r="AB26" s="13">
        <v>0.11</v>
      </c>
      <c r="AC26" s="13">
        <v>0.3</v>
      </c>
      <c r="AD26" s="13">
        <v>0</v>
      </c>
      <c r="AE26" s="10">
        <v>0</v>
      </c>
      <c r="AF26" s="10">
        <v>0</v>
      </c>
      <c r="AG26" s="10">
        <v>0</v>
      </c>
      <c r="AH26" s="10">
        <v>64.05</v>
      </c>
      <c r="AI26" s="10">
        <v>33.450000000000003</v>
      </c>
      <c r="AJ26" s="10">
        <v>13.95</v>
      </c>
      <c r="AK26" s="10">
        <v>29.7</v>
      </c>
      <c r="AL26" s="10">
        <v>12</v>
      </c>
      <c r="AM26" s="10">
        <v>55.65</v>
      </c>
      <c r="AN26" s="10">
        <v>44.55</v>
      </c>
      <c r="AO26" s="10">
        <v>43.65</v>
      </c>
      <c r="AP26" s="10">
        <v>69.599999999999994</v>
      </c>
      <c r="AQ26" s="10">
        <v>18.600000000000001</v>
      </c>
      <c r="AR26" s="10">
        <v>46.5</v>
      </c>
      <c r="AS26" s="10">
        <v>229.35</v>
      </c>
      <c r="AT26" s="10">
        <v>0</v>
      </c>
      <c r="AU26" s="10">
        <v>78.900000000000006</v>
      </c>
      <c r="AV26" s="10">
        <v>43.65</v>
      </c>
      <c r="AW26" s="10">
        <v>27</v>
      </c>
      <c r="AX26" s="10">
        <v>19.5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0.02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0.02</v>
      </c>
      <c r="BO26" s="10">
        <v>0</v>
      </c>
      <c r="BP26" s="10">
        <v>0</v>
      </c>
      <c r="BQ26" s="10">
        <v>7.0000000000000007E-2</v>
      </c>
      <c r="BR26" s="10">
        <v>0.01</v>
      </c>
      <c r="BS26" s="10">
        <v>0</v>
      </c>
      <c r="BT26" s="10">
        <v>0</v>
      </c>
      <c r="BU26" s="10">
        <v>0</v>
      </c>
      <c r="BV26" s="10">
        <v>0</v>
      </c>
      <c r="BW26" s="10">
        <v>7.05</v>
      </c>
    </row>
    <row r="27" spans="1:75" s="17" customFormat="1" x14ac:dyDescent="0.25">
      <c r="A27" s="71"/>
      <c r="B27" s="75" t="s">
        <v>99</v>
      </c>
      <c r="C27" s="71"/>
      <c r="D27" s="72">
        <v>708.78</v>
      </c>
      <c r="E27" s="16">
        <v>9.2899999999999991</v>
      </c>
      <c r="F27" s="16">
        <v>6.28</v>
      </c>
      <c r="G27" s="16">
        <v>0</v>
      </c>
      <c r="H27" s="16">
        <v>0</v>
      </c>
      <c r="I27" s="16">
        <v>31.16</v>
      </c>
      <c r="J27" s="16">
        <v>64.400000000000006</v>
      </c>
      <c r="K27" s="16">
        <v>10.81</v>
      </c>
      <c r="L27" s="16">
        <v>0</v>
      </c>
      <c r="M27" s="16">
        <v>0</v>
      </c>
      <c r="N27" s="16">
        <v>0.71</v>
      </c>
      <c r="O27" s="16">
        <v>7.15</v>
      </c>
      <c r="P27" s="16">
        <v>1037.6600000000001</v>
      </c>
      <c r="Q27" s="16">
        <v>1200.6199999999999</v>
      </c>
      <c r="R27" s="16">
        <v>118.89</v>
      </c>
      <c r="S27" s="16">
        <v>100.55</v>
      </c>
      <c r="T27" s="16">
        <v>297.12</v>
      </c>
      <c r="U27" s="16">
        <v>5.98</v>
      </c>
      <c r="V27" s="16">
        <v>20.18</v>
      </c>
      <c r="W27" s="16">
        <v>1271.27</v>
      </c>
      <c r="X27" s="16">
        <v>291.27</v>
      </c>
      <c r="Y27" s="16">
        <v>6.55</v>
      </c>
      <c r="Z27" s="16">
        <v>0.35</v>
      </c>
      <c r="AA27" s="16">
        <v>0.23</v>
      </c>
      <c r="AB27" s="16">
        <v>3.69</v>
      </c>
      <c r="AC27" s="16">
        <v>8.44</v>
      </c>
      <c r="AD27" s="16">
        <v>8.5</v>
      </c>
      <c r="AE27" s="17">
        <v>0</v>
      </c>
      <c r="AF27" s="17">
        <v>7.2</v>
      </c>
      <c r="AG27" s="17">
        <v>6.66</v>
      </c>
      <c r="AH27" s="17">
        <v>1537.43</v>
      </c>
      <c r="AI27" s="17">
        <v>1215.01</v>
      </c>
      <c r="AJ27" s="17">
        <v>388.72</v>
      </c>
      <c r="AK27" s="17">
        <v>802.7</v>
      </c>
      <c r="AL27" s="17">
        <v>254.73</v>
      </c>
      <c r="AM27" s="17">
        <v>956.49</v>
      </c>
      <c r="AN27" s="17">
        <v>942.25</v>
      </c>
      <c r="AO27" s="17">
        <v>1145.95</v>
      </c>
      <c r="AP27" s="17">
        <v>1851.84</v>
      </c>
      <c r="AQ27" s="17">
        <v>567</v>
      </c>
      <c r="AR27" s="17">
        <v>943.27</v>
      </c>
      <c r="AS27" s="17">
        <v>4616.82</v>
      </c>
      <c r="AT27" s="17">
        <v>151.1</v>
      </c>
      <c r="AU27" s="17">
        <v>1261.3800000000001</v>
      </c>
      <c r="AV27" s="17">
        <v>928.91</v>
      </c>
      <c r="AW27" s="17">
        <v>675.39</v>
      </c>
      <c r="AX27" s="17">
        <v>353.15</v>
      </c>
      <c r="AY27" s="17">
        <v>0.39</v>
      </c>
      <c r="AZ27" s="17">
        <v>0.18</v>
      </c>
      <c r="BA27" s="17">
        <v>0.1</v>
      </c>
      <c r="BB27" s="17">
        <v>0.23</v>
      </c>
      <c r="BC27" s="17">
        <v>0.25</v>
      </c>
      <c r="BD27" s="17">
        <v>1.1000000000000001</v>
      </c>
      <c r="BE27" s="17">
        <v>0.02</v>
      </c>
      <c r="BF27" s="17">
        <v>2.13</v>
      </c>
      <c r="BG27" s="17">
        <v>0.01</v>
      </c>
      <c r="BH27" s="17">
        <v>0.77</v>
      </c>
      <c r="BI27" s="17">
        <v>0.04</v>
      </c>
      <c r="BJ27" s="17">
        <v>0.06</v>
      </c>
      <c r="BK27" s="17">
        <v>0</v>
      </c>
      <c r="BL27" s="17">
        <v>0.21</v>
      </c>
      <c r="BM27" s="17">
        <v>0.28999999999999998</v>
      </c>
      <c r="BN27" s="17">
        <v>3.5</v>
      </c>
      <c r="BO27" s="17">
        <v>0.04</v>
      </c>
      <c r="BP27" s="17">
        <v>0</v>
      </c>
      <c r="BQ27" s="17">
        <v>6.3</v>
      </c>
      <c r="BR27" s="17">
        <v>0.04</v>
      </c>
      <c r="BS27" s="17">
        <v>0.01</v>
      </c>
      <c r="BT27" s="17">
        <v>0</v>
      </c>
      <c r="BU27" s="17">
        <v>0</v>
      </c>
      <c r="BV27" s="17">
        <v>0</v>
      </c>
      <c r="BW27" s="17">
        <v>629.16999999999996</v>
      </c>
    </row>
    <row r="28" spans="1:75" x14ac:dyDescent="0.25">
      <c r="A28" s="12"/>
      <c r="B28" s="73" t="s">
        <v>100</v>
      </c>
      <c r="C28" s="12"/>
      <c r="D28" s="13"/>
    </row>
    <row r="29" spans="1:75" s="15" customFormat="1" x14ac:dyDescent="0.25">
      <c r="A29" s="12" t="str">
        <f>"32/10"</f>
        <v>32/10</v>
      </c>
      <c r="B29" s="74" t="s">
        <v>101</v>
      </c>
      <c r="C29" s="12" t="str">
        <f>"180"</f>
        <v>180</v>
      </c>
      <c r="D29" s="13">
        <v>86.734224000000012</v>
      </c>
      <c r="E29" s="69">
        <v>1.8</v>
      </c>
      <c r="F29" s="14">
        <v>0</v>
      </c>
      <c r="G29" s="14">
        <v>0</v>
      </c>
      <c r="H29" s="14">
        <v>0</v>
      </c>
      <c r="I29" s="14">
        <v>12.95</v>
      </c>
      <c r="J29" s="14">
        <v>0</v>
      </c>
      <c r="K29" s="14">
        <v>0</v>
      </c>
      <c r="L29" s="14">
        <v>0</v>
      </c>
      <c r="M29" s="14">
        <v>0</v>
      </c>
      <c r="N29" s="14">
        <v>0.09</v>
      </c>
      <c r="O29" s="14">
        <v>0.64</v>
      </c>
      <c r="P29" s="14">
        <v>44.64</v>
      </c>
      <c r="Q29" s="14">
        <v>130.35</v>
      </c>
      <c r="R29" s="14">
        <v>105.02</v>
      </c>
      <c r="S29" s="14">
        <v>11.97</v>
      </c>
      <c r="T29" s="14">
        <v>75.33</v>
      </c>
      <c r="U29" s="14">
        <v>0.11</v>
      </c>
      <c r="V29" s="14">
        <v>18</v>
      </c>
      <c r="W29" s="14">
        <v>8.1</v>
      </c>
      <c r="X29" s="14">
        <v>19.8</v>
      </c>
      <c r="Y29" s="14">
        <v>0</v>
      </c>
      <c r="Z29" s="14">
        <v>0.03</v>
      </c>
      <c r="AA29" s="14">
        <v>0.12</v>
      </c>
      <c r="AB29" s="14">
        <v>0.08</v>
      </c>
      <c r="AC29" s="14">
        <v>0.72</v>
      </c>
      <c r="AD29" s="14">
        <v>0.47</v>
      </c>
      <c r="AE29" s="15">
        <v>0</v>
      </c>
      <c r="AF29" s="15">
        <v>143.77000000000001</v>
      </c>
      <c r="AG29" s="15">
        <v>142</v>
      </c>
      <c r="AH29" s="15">
        <v>243.43</v>
      </c>
      <c r="AI29" s="15">
        <v>195.8</v>
      </c>
      <c r="AJ29" s="15">
        <v>65.27</v>
      </c>
      <c r="AK29" s="15">
        <v>114.66</v>
      </c>
      <c r="AL29" s="15">
        <v>37.93</v>
      </c>
      <c r="AM29" s="15">
        <v>128.77000000000001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162.29</v>
      </c>
      <c r="AX29" s="15">
        <v>22.93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178.7</v>
      </c>
    </row>
    <row r="30" spans="1:75" s="15" customFormat="1" x14ac:dyDescent="0.25">
      <c r="A30" s="12" t="str">
        <f>"1/12"</f>
        <v>1/12</v>
      </c>
      <c r="B30" s="74" t="s">
        <v>147</v>
      </c>
      <c r="C30" s="12" t="str">
        <f>"60"</f>
        <v>60</v>
      </c>
      <c r="D30" s="13">
        <v>198.58280399999998</v>
      </c>
      <c r="E30" s="69">
        <v>0.91</v>
      </c>
      <c r="F30" s="14">
        <v>2.69</v>
      </c>
      <c r="G30" s="14">
        <v>0</v>
      </c>
      <c r="H30" s="14">
        <v>0</v>
      </c>
      <c r="I30" s="14">
        <v>4.17</v>
      </c>
      <c r="J30" s="14">
        <v>26.48</v>
      </c>
      <c r="K30" s="14">
        <v>1.37</v>
      </c>
      <c r="L30" s="14">
        <v>0</v>
      </c>
      <c r="M30" s="14">
        <v>0</v>
      </c>
      <c r="N30" s="14">
        <v>0.01</v>
      </c>
      <c r="O30" s="14">
        <v>0.78</v>
      </c>
      <c r="P30" s="14">
        <v>196.93</v>
      </c>
      <c r="Q30" s="14">
        <v>67.64</v>
      </c>
      <c r="R30" s="14">
        <v>23.09</v>
      </c>
      <c r="S30" s="14">
        <v>8.2100000000000009</v>
      </c>
      <c r="T30" s="14">
        <v>50.07</v>
      </c>
      <c r="U30" s="14">
        <v>0.59</v>
      </c>
      <c r="V30" s="14">
        <v>11.04</v>
      </c>
      <c r="W30" s="14">
        <v>3.18</v>
      </c>
      <c r="X30" s="14">
        <v>11.6</v>
      </c>
      <c r="Y30" s="14">
        <v>2.4300000000000002</v>
      </c>
      <c r="Z30" s="14">
        <v>7.0000000000000007E-2</v>
      </c>
      <c r="AA30" s="14">
        <v>0.05</v>
      </c>
      <c r="AB30" s="14">
        <v>0.49</v>
      </c>
      <c r="AC30" s="14">
        <v>1.38</v>
      </c>
      <c r="AD30" s="14">
        <v>0.13</v>
      </c>
      <c r="AE30" s="15">
        <v>0</v>
      </c>
      <c r="AF30" s="15">
        <v>16.63</v>
      </c>
      <c r="AG30" s="15">
        <v>16.420000000000002</v>
      </c>
      <c r="AH30" s="15">
        <v>381.41</v>
      </c>
      <c r="AI30" s="15">
        <v>152.65</v>
      </c>
      <c r="AJ30" s="15">
        <v>82.48</v>
      </c>
      <c r="AK30" s="15">
        <v>156.51</v>
      </c>
      <c r="AL30" s="15">
        <v>50.73</v>
      </c>
      <c r="AM30" s="15">
        <v>233.36</v>
      </c>
      <c r="AN30" s="15">
        <v>154.26</v>
      </c>
      <c r="AO30" s="15">
        <v>184.33</v>
      </c>
      <c r="AP30" s="15">
        <v>176.84</v>
      </c>
      <c r="AQ30" s="15">
        <v>90.24</v>
      </c>
      <c r="AR30" s="15">
        <v>151.47999999999999</v>
      </c>
      <c r="AS30" s="15">
        <v>1265.03</v>
      </c>
      <c r="AT30" s="15">
        <v>0.5</v>
      </c>
      <c r="AU30" s="15">
        <v>392.56</v>
      </c>
      <c r="AV30" s="15">
        <v>228.41</v>
      </c>
      <c r="AW30" s="15">
        <v>133.4</v>
      </c>
      <c r="AX30" s="15">
        <v>91.2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0.31</v>
      </c>
      <c r="BG30" s="15">
        <v>0</v>
      </c>
      <c r="BH30" s="15">
        <v>0.17</v>
      </c>
      <c r="BI30" s="15">
        <v>0.01</v>
      </c>
      <c r="BJ30" s="15">
        <v>0.03</v>
      </c>
      <c r="BK30" s="15">
        <v>0</v>
      </c>
      <c r="BL30" s="15">
        <v>0</v>
      </c>
      <c r="BM30" s="15">
        <v>0</v>
      </c>
      <c r="BN30" s="15">
        <v>1.02</v>
      </c>
      <c r="BO30" s="15">
        <v>0</v>
      </c>
      <c r="BP30" s="15">
        <v>0</v>
      </c>
      <c r="BQ30" s="15">
        <v>2.63</v>
      </c>
      <c r="BR30" s="15">
        <v>0.01</v>
      </c>
      <c r="BS30" s="15">
        <v>0</v>
      </c>
      <c r="BT30" s="15">
        <v>0</v>
      </c>
      <c r="BU30" s="15">
        <v>0</v>
      </c>
      <c r="BV30" s="15">
        <v>0</v>
      </c>
      <c r="BW30" s="15">
        <v>17.34</v>
      </c>
    </row>
    <row r="31" spans="1:75" s="10" customFormat="1" ht="0.75" customHeight="1" x14ac:dyDescent="0.25">
      <c r="A31" s="12"/>
      <c r="B31" s="74"/>
      <c r="C31" s="12"/>
      <c r="D31" s="13"/>
      <c r="E31" s="70">
        <v>2.16</v>
      </c>
      <c r="F31" s="13">
        <v>0.09</v>
      </c>
      <c r="G31" s="13">
        <v>0</v>
      </c>
      <c r="H31" s="13">
        <v>0</v>
      </c>
      <c r="I31" s="13">
        <v>3.45</v>
      </c>
      <c r="J31" s="13">
        <v>7.0000000000000007E-2</v>
      </c>
      <c r="K31" s="13">
        <v>1.41</v>
      </c>
      <c r="L31" s="13">
        <v>0</v>
      </c>
      <c r="M31" s="13">
        <v>0</v>
      </c>
      <c r="N31" s="13">
        <v>0.22</v>
      </c>
      <c r="O31" s="13">
        <v>1.24</v>
      </c>
      <c r="P31" s="13">
        <v>248.1</v>
      </c>
      <c r="Q31" s="13">
        <v>230.58</v>
      </c>
      <c r="R31" s="13">
        <v>40.96</v>
      </c>
      <c r="S31" s="13">
        <v>12.12</v>
      </c>
      <c r="T31" s="13">
        <v>33.75</v>
      </c>
      <c r="U31" s="13">
        <v>0.6</v>
      </c>
      <c r="V31" s="13">
        <v>31.8</v>
      </c>
      <c r="W31" s="13">
        <v>27.97</v>
      </c>
      <c r="X31" s="13">
        <v>36.729999999999997</v>
      </c>
      <c r="Y31" s="13">
        <v>0.15</v>
      </c>
      <c r="Z31" s="13">
        <v>0.02</v>
      </c>
      <c r="AA31" s="13">
        <v>0.06</v>
      </c>
      <c r="AB31" s="13">
        <v>0.46</v>
      </c>
      <c r="AC31" s="13">
        <v>0.89</v>
      </c>
      <c r="AD31" s="13">
        <v>13.39</v>
      </c>
      <c r="AE31" s="10">
        <v>0</v>
      </c>
      <c r="AF31" s="10">
        <v>1.73</v>
      </c>
      <c r="AG31" s="10">
        <v>1.69</v>
      </c>
      <c r="AH31" s="10">
        <v>113.35</v>
      </c>
      <c r="AI31" s="10">
        <v>99.42</v>
      </c>
      <c r="AJ31" s="10">
        <v>41.67</v>
      </c>
      <c r="AK31" s="10">
        <v>70.61</v>
      </c>
      <c r="AL31" s="10">
        <v>21.06</v>
      </c>
      <c r="AM31" s="10">
        <v>80.900000000000006</v>
      </c>
      <c r="AN31" s="10">
        <v>95</v>
      </c>
      <c r="AO31" s="10">
        <v>109.32</v>
      </c>
      <c r="AP31" s="10">
        <v>200.02</v>
      </c>
      <c r="AQ31" s="10">
        <v>41.85</v>
      </c>
      <c r="AR31" s="10">
        <v>59.72</v>
      </c>
      <c r="AS31" s="10">
        <v>310.61</v>
      </c>
      <c r="AT31" s="10">
        <v>0.82</v>
      </c>
      <c r="AU31" s="10">
        <v>68.28</v>
      </c>
      <c r="AV31" s="10">
        <v>99.81</v>
      </c>
      <c r="AW31" s="10">
        <v>66.17</v>
      </c>
      <c r="AX31" s="10">
        <v>32.22</v>
      </c>
      <c r="AY31" s="10">
        <v>0.11</v>
      </c>
      <c r="AZ31" s="10">
        <v>0.05</v>
      </c>
      <c r="BA31" s="10">
        <v>0.03</v>
      </c>
      <c r="BB31" s="10">
        <v>0.06</v>
      </c>
      <c r="BC31" s="10">
        <v>7.0000000000000007E-2</v>
      </c>
      <c r="BD31" s="10">
        <v>0.33</v>
      </c>
      <c r="BE31" s="10">
        <v>0</v>
      </c>
      <c r="BF31" s="10">
        <v>0.91</v>
      </c>
      <c r="BG31" s="10">
        <v>0</v>
      </c>
      <c r="BH31" s="10">
        <v>0.28000000000000003</v>
      </c>
      <c r="BI31" s="10">
        <v>0</v>
      </c>
      <c r="BJ31" s="10">
        <v>0</v>
      </c>
      <c r="BK31" s="10">
        <v>0</v>
      </c>
      <c r="BL31" s="10">
        <v>0.06</v>
      </c>
      <c r="BM31" s="10">
        <v>0.1</v>
      </c>
      <c r="BN31" s="10">
        <v>0.74</v>
      </c>
      <c r="BO31" s="10">
        <v>0</v>
      </c>
      <c r="BP31" s="10">
        <v>0</v>
      </c>
      <c r="BQ31" s="10">
        <v>0.04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72.75</v>
      </c>
    </row>
    <row r="32" spans="1:75" s="17" customFormat="1" x14ac:dyDescent="0.25">
      <c r="A32" s="71"/>
      <c r="B32" s="75" t="s">
        <v>104</v>
      </c>
      <c r="C32" s="71"/>
      <c r="D32" s="72">
        <v>344.18</v>
      </c>
      <c r="E32" s="16">
        <v>4.87</v>
      </c>
      <c r="F32" s="16">
        <v>2.78</v>
      </c>
      <c r="G32" s="16">
        <v>0</v>
      </c>
      <c r="H32" s="16">
        <v>0</v>
      </c>
      <c r="I32" s="16">
        <v>20.57</v>
      </c>
      <c r="J32" s="16">
        <v>26.55</v>
      </c>
      <c r="K32" s="16">
        <v>2.78</v>
      </c>
      <c r="L32" s="16">
        <v>0</v>
      </c>
      <c r="M32" s="16">
        <v>0</v>
      </c>
      <c r="N32" s="16">
        <v>0.32</v>
      </c>
      <c r="O32" s="16">
        <v>2.66</v>
      </c>
      <c r="P32" s="16">
        <v>489.66</v>
      </c>
      <c r="Q32" s="16">
        <v>428.58</v>
      </c>
      <c r="R32" s="16">
        <v>169.07</v>
      </c>
      <c r="S32" s="16">
        <v>32.29</v>
      </c>
      <c r="T32" s="16">
        <v>159.16</v>
      </c>
      <c r="U32" s="16">
        <v>1.31</v>
      </c>
      <c r="V32" s="16">
        <v>60.84</v>
      </c>
      <c r="W32" s="16">
        <v>39.25</v>
      </c>
      <c r="X32" s="16">
        <v>68.14</v>
      </c>
      <c r="Y32" s="16">
        <v>2.58</v>
      </c>
      <c r="Z32" s="16">
        <v>0.13</v>
      </c>
      <c r="AA32" s="16">
        <v>0.22</v>
      </c>
      <c r="AB32" s="16">
        <v>1.02</v>
      </c>
      <c r="AC32" s="16">
        <v>3</v>
      </c>
      <c r="AD32" s="16">
        <v>13.99</v>
      </c>
      <c r="AE32" s="17">
        <v>0</v>
      </c>
      <c r="AF32" s="17">
        <v>162.12</v>
      </c>
      <c r="AG32" s="17">
        <v>160.11000000000001</v>
      </c>
      <c r="AH32" s="17">
        <v>738.19</v>
      </c>
      <c r="AI32" s="17">
        <v>447.88</v>
      </c>
      <c r="AJ32" s="17">
        <v>189.42</v>
      </c>
      <c r="AK32" s="17">
        <v>341.78</v>
      </c>
      <c r="AL32" s="17">
        <v>109.71</v>
      </c>
      <c r="AM32" s="17">
        <v>443.03</v>
      </c>
      <c r="AN32" s="17">
        <v>249.26</v>
      </c>
      <c r="AO32" s="17">
        <v>293.64999999999998</v>
      </c>
      <c r="AP32" s="17">
        <v>376.86</v>
      </c>
      <c r="AQ32" s="17">
        <v>132.09</v>
      </c>
      <c r="AR32" s="17">
        <v>211.19</v>
      </c>
      <c r="AS32" s="17">
        <v>1575.63</v>
      </c>
      <c r="AT32" s="17">
        <v>1.33</v>
      </c>
      <c r="AU32" s="17">
        <v>460.83</v>
      </c>
      <c r="AV32" s="17">
        <v>328.22</v>
      </c>
      <c r="AW32" s="17">
        <v>361.87</v>
      </c>
      <c r="AX32" s="17">
        <v>146.35</v>
      </c>
      <c r="AY32" s="17">
        <v>0.11</v>
      </c>
      <c r="AZ32" s="17">
        <v>0.05</v>
      </c>
      <c r="BA32" s="17">
        <v>0.03</v>
      </c>
      <c r="BB32" s="17">
        <v>0.06</v>
      </c>
      <c r="BC32" s="17">
        <v>7.0000000000000007E-2</v>
      </c>
      <c r="BD32" s="17">
        <v>0.33</v>
      </c>
      <c r="BE32" s="17">
        <v>0</v>
      </c>
      <c r="BF32" s="17">
        <v>1.22</v>
      </c>
      <c r="BG32" s="17">
        <v>0</v>
      </c>
      <c r="BH32" s="17">
        <v>0.45</v>
      </c>
      <c r="BI32" s="17">
        <v>0.01</v>
      </c>
      <c r="BJ32" s="17">
        <v>0.03</v>
      </c>
      <c r="BK32" s="17">
        <v>0</v>
      </c>
      <c r="BL32" s="17">
        <v>0.06</v>
      </c>
      <c r="BM32" s="17">
        <v>0.1</v>
      </c>
      <c r="BN32" s="17">
        <v>1.76</v>
      </c>
      <c r="BO32" s="17">
        <v>0</v>
      </c>
      <c r="BP32" s="17">
        <v>0</v>
      </c>
      <c r="BQ32" s="17">
        <v>2.67</v>
      </c>
      <c r="BR32" s="17">
        <v>0.01</v>
      </c>
      <c r="BS32" s="17">
        <v>0</v>
      </c>
      <c r="BT32" s="17">
        <v>0</v>
      </c>
      <c r="BU32" s="17">
        <v>0</v>
      </c>
      <c r="BV32" s="17">
        <v>0</v>
      </c>
      <c r="BW32" s="17">
        <v>268.79000000000002</v>
      </c>
    </row>
  </sheetData>
  <mergeCells count="9">
    <mergeCell ref="AD7:AD8"/>
    <mergeCell ref="C7:C8"/>
    <mergeCell ref="B7:B8"/>
    <mergeCell ref="A3:C3"/>
    <mergeCell ref="C2:D2"/>
    <mergeCell ref="A5:D5"/>
    <mergeCell ref="R7:U7"/>
    <mergeCell ref="D7:D8"/>
    <mergeCell ref="A7:A8"/>
  </mergeCells>
  <phoneticPr fontId="2" type="noConversion"/>
  <pageMargins left="0.59055118110236227" right="0.39370078740157483" top="0.78740157480314965" bottom="0.78740157480314965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12" sqref="B12"/>
    </sheetView>
  </sheetViews>
  <sheetFormatPr defaultRowHeight="12.75" x14ac:dyDescent="0.2"/>
  <cols>
    <col min="1" max="1" width="5.140625" customWidth="1"/>
    <col min="2" max="2" width="32.140625" customWidth="1"/>
    <col min="3" max="3" width="7" customWidth="1"/>
    <col min="4" max="4" width="6.42578125" customWidth="1"/>
  </cols>
  <sheetData>
    <row r="1" spans="1:4" ht="15.75" x14ac:dyDescent="0.2">
      <c r="A1" s="5"/>
      <c r="B1" s="67" t="s">
        <v>142</v>
      </c>
      <c r="C1" s="6"/>
      <c r="D1" s="6"/>
    </row>
    <row r="2" spans="1:4" ht="15.75" x14ac:dyDescent="0.2">
      <c r="A2" s="5"/>
      <c r="B2" s="67" t="s">
        <v>143</v>
      </c>
      <c r="C2" s="80" t="s">
        <v>144</v>
      </c>
      <c r="D2" s="80"/>
    </row>
    <row r="3" spans="1:4" ht="15.75" x14ac:dyDescent="0.25">
      <c r="A3" s="79" t="s">
        <v>1</v>
      </c>
      <c r="B3" s="79"/>
      <c r="C3" s="79"/>
      <c r="D3" s="11"/>
    </row>
    <row r="4" spans="1:4" ht="15.75" x14ac:dyDescent="0.25">
      <c r="A4" s="3"/>
      <c r="B4" s="3" t="str">
        <f>"05 мая 2026 г."</f>
        <v>05 мая 2026 г.</v>
      </c>
      <c r="C4" s="76" t="s">
        <v>105</v>
      </c>
      <c r="D4" s="3"/>
    </row>
    <row r="5" spans="1:4" ht="15.75" x14ac:dyDescent="0.25">
      <c r="A5" s="81" t="s">
        <v>79</v>
      </c>
      <c r="B5" s="81"/>
      <c r="C5" s="81"/>
      <c r="D5" s="81"/>
    </row>
    <row r="6" spans="1:4" x14ac:dyDescent="0.2">
      <c r="A6" s="85" t="s">
        <v>145</v>
      </c>
      <c r="B6" s="85" t="s">
        <v>82</v>
      </c>
      <c r="C6" s="85" t="s">
        <v>73</v>
      </c>
      <c r="D6" s="85" t="s">
        <v>0</v>
      </c>
    </row>
    <row r="7" spans="1:4" x14ac:dyDescent="0.2">
      <c r="A7" s="85"/>
      <c r="B7" s="85"/>
      <c r="C7" s="85"/>
      <c r="D7" s="85"/>
    </row>
    <row r="8" spans="1:4" ht="18" customHeight="1" x14ac:dyDescent="0.2">
      <c r="A8" s="12" t="str">
        <f>"8/5"</f>
        <v>8/5</v>
      </c>
      <c r="B8" s="74" t="s">
        <v>83</v>
      </c>
      <c r="C8" s="12" t="str">
        <f>"130"</f>
        <v>130</v>
      </c>
      <c r="D8" s="13">
        <v>303.07340624999995</v>
      </c>
    </row>
    <row r="9" spans="1:4" ht="18" customHeight="1" x14ac:dyDescent="0.2">
      <c r="A9" s="12"/>
      <c r="B9" s="74" t="s">
        <v>152</v>
      </c>
      <c r="C9" s="12">
        <v>20</v>
      </c>
      <c r="D9" s="13">
        <v>63.48</v>
      </c>
    </row>
    <row r="10" spans="1:4" ht="15.75" x14ac:dyDescent="0.2">
      <c r="A10" s="12" t="str">
        <f>"-"</f>
        <v>-</v>
      </c>
      <c r="B10" s="74" t="s">
        <v>84</v>
      </c>
      <c r="C10" s="12" t="str">
        <f>"5"</f>
        <v>5</v>
      </c>
      <c r="D10" s="13">
        <v>33.031999999999996</v>
      </c>
    </row>
    <row r="11" spans="1:4" ht="15.75" x14ac:dyDescent="0.2">
      <c r="A11" s="12" t="str">
        <f>"-"</f>
        <v>-</v>
      </c>
      <c r="B11" s="74" t="s">
        <v>85</v>
      </c>
      <c r="C11" s="12" t="str">
        <f>"25"</f>
        <v>25</v>
      </c>
      <c r="D11" s="13">
        <v>67.379999999999981</v>
      </c>
    </row>
    <row r="12" spans="1:4" ht="15.75" x14ac:dyDescent="0.2">
      <c r="A12" s="12" t="str">
        <f>"36/10"</f>
        <v>36/10</v>
      </c>
      <c r="B12" s="74" t="s">
        <v>86</v>
      </c>
      <c r="C12" s="12" t="str">
        <f>"150"</f>
        <v>150</v>
      </c>
      <c r="D12" s="13">
        <v>71.594913599999998</v>
      </c>
    </row>
    <row r="13" spans="1:4" ht="15.75" x14ac:dyDescent="0.2">
      <c r="A13" s="71"/>
      <c r="B13" s="75" t="s">
        <v>87</v>
      </c>
      <c r="C13" s="71"/>
      <c r="D13" s="72">
        <v>475.08</v>
      </c>
    </row>
    <row r="14" spans="1:4" ht="15.75" x14ac:dyDescent="0.2">
      <c r="A14" s="12"/>
      <c r="B14" s="73" t="s">
        <v>88</v>
      </c>
      <c r="C14" s="12"/>
      <c r="D14" s="13"/>
    </row>
    <row r="15" spans="1:4" ht="15.75" x14ac:dyDescent="0.2">
      <c r="A15" s="12" t="str">
        <f>"-"</f>
        <v>-</v>
      </c>
      <c r="B15" s="74" t="s">
        <v>89</v>
      </c>
      <c r="C15" s="12" t="str">
        <f>"95"</f>
        <v>95</v>
      </c>
      <c r="D15" s="13">
        <v>48.68</v>
      </c>
    </row>
    <row r="16" spans="1:4" ht="15.75" x14ac:dyDescent="0.2">
      <c r="A16" s="71"/>
      <c r="B16" s="75" t="s">
        <v>90</v>
      </c>
      <c r="C16" s="71"/>
      <c r="D16" s="72">
        <v>48.68</v>
      </c>
    </row>
    <row r="17" spans="1:4" ht="15.75" x14ac:dyDescent="0.2">
      <c r="A17" s="12"/>
      <c r="B17" s="73" t="s">
        <v>91</v>
      </c>
      <c r="C17" s="12"/>
      <c r="D17" s="13"/>
    </row>
    <row r="18" spans="1:4" ht="15.75" x14ac:dyDescent="0.2">
      <c r="A18" s="12" t="str">
        <f>"32/1"</f>
        <v>32/1</v>
      </c>
      <c r="B18" s="74" t="s">
        <v>150</v>
      </c>
      <c r="C18" s="12" t="str">
        <f>"30"</f>
        <v>30</v>
      </c>
      <c r="D18" s="13">
        <v>122.10515251200002</v>
      </c>
    </row>
    <row r="19" spans="1:4" ht="15.75" x14ac:dyDescent="0.2">
      <c r="A19" s="12" t="str">
        <f>"14/2"</f>
        <v>14/2</v>
      </c>
      <c r="B19" s="74" t="s">
        <v>93</v>
      </c>
      <c r="C19" s="12" t="str">
        <f>"150"</f>
        <v>150</v>
      </c>
      <c r="D19" s="13">
        <v>98.092686599999993</v>
      </c>
    </row>
    <row r="20" spans="1:4" ht="17.25" customHeight="1" x14ac:dyDescent="0.2">
      <c r="A20" s="12" t="str">
        <f>"46/3"</f>
        <v>46/3</v>
      </c>
      <c r="B20" s="74" t="s">
        <v>94</v>
      </c>
      <c r="C20" s="12" t="str">
        <f>"110"</f>
        <v>110</v>
      </c>
      <c r="D20" s="13">
        <v>159.4148179</v>
      </c>
    </row>
    <row r="21" spans="1:4" ht="31.5" x14ac:dyDescent="0.2">
      <c r="A21" s="12" t="str">
        <f>"16/8"</f>
        <v>16/8</v>
      </c>
      <c r="B21" s="74" t="s">
        <v>95</v>
      </c>
      <c r="C21" s="12" t="str">
        <f>"50"</f>
        <v>50</v>
      </c>
      <c r="D21" s="13">
        <v>151.05376999999999</v>
      </c>
    </row>
    <row r="22" spans="1:4" ht="15.75" x14ac:dyDescent="0.2">
      <c r="A22" s="12" t="str">
        <f>"8/11"</f>
        <v>8/11</v>
      </c>
      <c r="B22" s="74" t="s">
        <v>148</v>
      </c>
      <c r="C22" s="12" t="str">
        <f>"20"</f>
        <v>20</v>
      </c>
      <c r="D22" s="13">
        <v>14.448489047836</v>
      </c>
    </row>
    <row r="23" spans="1:4" ht="15.75" x14ac:dyDescent="0.2">
      <c r="A23" s="12" t="str">
        <f>"6/10"</f>
        <v>6/10</v>
      </c>
      <c r="B23" s="74" t="s">
        <v>96</v>
      </c>
      <c r="C23" s="12" t="str">
        <f>"150"</f>
        <v>150</v>
      </c>
      <c r="D23" s="13">
        <v>67.491512999999998</v>
      </c>
    </row>
    <row r="24" spans="1:4" ht="15.75" x14ac:dyDescent="0.2">
      <c r="A24" s="12" t="str">
        <f>"-"</f>
        <v>-</v>
      </c>
      <c r="B24" s="74" t="s">
        <v>97</v>
      </c>
      <c r="C24" s="12" t="str">
        <f>"30"</f>
        <v>30</v>
      </c>
      <c r="D24" s="13">
        <v>67.170299999999997</v>
      </c>
    </row>
    <row r="25" spans="1:4" ht="15.75" x14ac:dyDescent="0.2">
      <c r="A25" s="12" t="str">
        <f>"-"</f>
        <v>-</v>
      </c>
      <c r="B25" s="74" t="s">
        <v>98</v>
      </c>
      <c r="C25" s="12" t="str">
        <f>"15"</f>
        <v>15</v>
      </c>
      <c r="D25" s="13">
        <v>29.006999999999998</v>
      </c>
    </row>
    <row r="26" spans="1:4" ht="15.75" x14ac:dyDescent="0.2">
      <c r="A26" s="71"/>
      <c r="B26" s="75" t="s">
        <v>99</v>
      </c>
      <c r="C26" s="71"/>
      <c r="D26" s="72">
        <v>708.78</v>
      </c>
    </row>
    <row r="27" spans="1:4" ht="15.75" x14ac:dyDescent="0.2">
      <c r="A27" s="12"/>
      <c r="B27" s="73" t="s">
        <v>100</v>
      </c>
      <c r="C27" s="12"/>
      <c r="D27" s="13"/>
    </row>
    <row r="28" spans="1:4" ht="15.75" x14ac:dyDescent="0.2">
      <c r="A28" s="12" t="str">
        <f>"32/10"</f>
        <v>32/10</v>
      </c>
      <c r="B28" s="74" t="s">
        <v>151</v>
      </c>
      <c r="C28" s="12" t="str">
        <f>"150"</f>
        <v>150</v>
      </c>
      <c r="D28" s="13">
        <v>86.734224000000012</v>
      </c>
    </row>
    <row r="29" spans="1:4" ht="15.75" x14ac:dyDescent="0.2">
      <c r="A29" s="12" t="str">
        <f>"1/12"</f>
        <v>1/12</v>
      </c>
      <c r="B29" s="74" t="s">
        <v>147</v>
      </c>
      <c r="C29" s="12" t="str">
        <f>"50"</f>
        <v>50</v>
      </c>
      <c r="D29" s="13">
        <v>198.58280399999998</v>
      </c>
    </row>
    <row r="30" spans="1:4" ht="15.75" x14ac:dyDescent="0.2">
      <c r="A30" s="71"/>
      <c r="B30" s="75" t="s">
        <v>104</v>
      </c>
      <c r="C30" s="71"/>
      <c r="D30" s="72">
        <v>344.18</v>
      </c>
    </row>
  </sheetData>
  <mergeCells count="7">
    <mergeCell ref="C2:D2"/>
    <mergeCell ref="A3:C3"/>
    <mergeCell ref="A5:D5"/>
    <mergeCell ref="A6:A7"/>
    <mergeCell ref="B6:B7"/>
    <mergeCell ref="C6:C7"/>
    <mergeCell ref="D6:D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5" sqref="B15"/>
    </sheetView>
  </sheetViews>
  <sheetFormatPr defaultRowHeight="12.75" x14ac:dyDescent="0.2"/>
  <cols>
    <col min="1" max="1" width="5.140625" customWidth="1"/>
    <col min="2" max="2" width="32.140625" customWidth="1"/>
    <col min="3" max="3" width="7" customWidth="1"/>
    <col min="4" max="4" width="6.42578125" customWidth="1"/>
  </cols>
  <sheetData>
    <row r="1" spans="1:4" ht="15.75" x14ac:dyDescent="0.2">
      <c r="A1" s="5"/>
      <c r="B1" s="67" t="s">
        <v>142</v>
      </c>
      <c r="C1" s="6"/>
      <c r="D1" s="6"/>
    </row>
    <row r="2" spans="1:4" ht="15.75" x14ac:dyDescent="0.2">
      <c r="A2" s="5"/>
      <c r="B2" s="67" t="s">
        <v>143</v>
      </c>
      <c r="C2" s="80" t="s">
        <v>144</v>
      </c>
      <c r="D2" s="80"/>
    </row>
    <row r="3" spans="1:4" ht="15.75" x14ac:dyDescent="0.25">
      <c r="A3" s="79" t="s">
        <v>1</v>
      </c>
      <c r="B3" s="79"/>
      <c r="C3" s="79"/>
      <c r="D3" s="11"/>
    </row>
    <row r="4" spans="1:4" ht="15.75" x14ac:dyDescent="0.25">
      <c r="A4" s="3"/>
      <c r="B4" s="3" t="str">
        <f>"05 мая 2026 г."</f>
        <v>05 мая 2026 г.</v>
      </c>
      <c r="C4" s="3"/>
      <c r="D4" s="3"/>
    </row>
    <row r="5" spans="1:4" ht="15.75" x14ac:dyDescent="0.25">
      <c r="A5" s="81" t="s">
        <v>79</v>
      </c>
      <c r="B5" s="81"/>
      <c r="C5" s="81"/>
      <c r="D5" s="81"/>
    </row>
    <row r="6" spans="1:4" x14ac:dyDescent="0.2">
      <c r="A6" s="85" t="s">
        <v>145</v>
      </c>
      <c r="B6" s="85" t="s">
        <v>146</v>
      </c>
      <c r="C6" s="85" t="s">
        <v>73</v>
      </c>
      <c r="D6" s="85" t="s">
        <v>0</v>
      </c>
    </row>
    <row r="7" spans="1:4" x14ac:dyDescent="0.2">
      <c r="A7" s="85"/>
      <c r="B7" s="85"/>
      <c r="C7" s="85"/>
      <c r="D7" s="85"/>
    </row>
    <row r="8" spans="1:4" ht="15.75" x14ac:dyDescent="0.2">
      <c r="A8" s="12"/>
      <c r="B8" s="73" t="s">
        <v>82</v>
      </c>
      <c r="C8" s="12"/>
      <c r="D8" s="13"/>
    </row>
    <row r="9" spans="1:4" ht="18" customHeight="1" x14ac:dyDescent="0.2">
      <c r="A9" s="12" t="str">
        <f>"8/5"</f>
        <v>8/5</v>
      </c>
      <c r="B9" s="74" t="s">
        <v>83</v>
      </c>
      <c r="C9" s="12" t="str">
        <f>"150"</f>
        <v>150</v>
      </c>
      <c r="D9" s="13">
        <v>303.07340624999995</v>
      </c>
    </row>
    <row r="10" spans="1:4" ht="18" customHeight="1" x14ac:dyDescent="0.2">
      <c r="A10" s="12"/>
      <c r="B10" s="74" t="s">
        <v>152</v>
      </c>
      <c r="C10" s="12">
        <v>20</v>
      </c>
      <c r="D10" s="13">
        <v>63.48</v>
      </c>
    </row>
    <row r="11" spans="1:4" ht="15.75" x14ac:dyDescent="0.2">
      <c r="A11" s="12" t="str">
        <f>"-"</f>
        <v>-</v>
      </c>
      <c r="B11" s="74" t="s">
        <v>84</v>
      </c>
      <c r="C11" s="12" t="str">
        <f>"5"</f>
        <v>5</v>
      </c>
      <c r="D11" s="13">
        <v>33.031999999999996</v>
      </c>
    </row>
    <row r="12" spans="1:4" ht="15.75" x14ac:dyDescent="0.2">
      <c r="A12" s="12" t="str">
        <f>"-"</f>
        <v>-</v>
      </c>
      <c r="B12" s="74" t="s">
        <v>85</v>
      </c>
      <c r="C12" s="12" t="str">
        <f>"25"</f>
        <v>25</v>
      </c>
      <c r="D12" s="13">
        <v>67.379999999999981</v>
      </c>
    </row>
    <row r="13" spans="1:4" ht="15.75" x14ac:dyDescent="0.2">
      <c r="A13" s="12" t="str">
        <f>"36/10"</f>
        <v>36/10</v>
      </c>
      <c r="B13" s="74" t="s">
        <v>86</v>
      </c>
      <c r="C13" s="12" t="str">
        <f>"180"</f>
        <v>180</v>
      </c>
      <c r="D13" s="13">
        <v>71.594913599999998</v>
      </c>
    </row>
    <row r="14" spans="1:4" ht="15.75" x14ac:dyDescent="0.2">
      <c r="A14" s="71"/>
      <c r="B14" s="75" t="s">
        <v>87</v>
      </c>
      <c r="C14" s="71"/>
      <c r="D14" s="72">
        <v>475.08</v>
      </c>
    </row>
    <row r="15" spans="1:4" ht="15.75" x14ac:dyDescent="0.2">
      <c r="A15" s="12"/>
      <c r="B15" s="73" t="s">
        <v>88</v>
      </c>
      <c r="C15" s="12"/>
      <c r="D15" s="13"/>
    </row>
    <row r="16" spans="1:4" ht="15.75" x14ac:dyDescent="0.2">
      <c r="A16" s="12" t="str">
        <f>"-"</f>
        <v>-</v>
      </c>
      <c r="B16" s="74" t="s">
        <v>89</v>
      </c>
      <c r="C16" s="12" t="str">
        <f>"100"</f>
        <v>100</v>
      </c>
      <c r="D16" s="13">
        <v>48.68</v>
      </c>
    </row>
    <row r="17" spans="1:4" ht="15.75" x14ac:dyDescent="0.2">
      <c r="A17" s="71"/>
      <c r="B17" s="75" t="s">
        <v>90</v>
      </c>
      <c r="C17" s="71"/>
      <c r="D17" s="72">
        <v>48.68</v>
      </c>
    </row>
    <row r="18" spans="1:4" ht="15.75" x14ac:dyDescent="0.2">
      <c r="A18" s="12"/>
      <c r="B18" s="73" t="s">
        <v>91</v>
      </c>
      <c r="C18" s="12"/>
      <c r="D18" s="13"/>
    </row>
    <row r="19" spans="1:4" ht="15.75" x14ac:dyDescent="0.2">
      <c r="A19" s="12" t="str">
        <f>"32/1"</f>
        <v>32/1</v>
      </c>
      <c r="B19" s="74" t="s">
        <v>150</v>
      </c>
      <c r="C19" s="12" t="str">
        <f>"50"</f>
        <v>50</v>
      </c>
      <c r="D19" s="13">
        <v>122.10515251200002</v>
      </c>
    </row>
    <row r="20" spans="1:4" ht="15.75" x14ac:dyDescent="0.2">
      <c r="A20" s="12" t="str">
        <f>"14/2"</f>
        <v>14/2</v>
      </c>
      <c r="B20" s="74" t="s">
        <v>93</v>
      </c>
      <c r="C20" s="12" t="str">
        <f>"180"</f>
        <v>180</v>
      </c>
      <c r="D20" s="13">
        <v>98.092686599999993</v>
      </c>
    </row>
    <row r="21" spans="1:4" ht="18" customHeight="1" x14ac:dyDescent="0.2">
      <c r="A21" s="12" t="str">
        <f>"46/3"</f>
        <v>46/3</v>
      </c>
      <c r="B21" s="74" t="s">
        <v>94</v>
      </c>
      <c r="C21" s="12" t="str">
        <f>"130"</f>
        <v>130</v>
      </c>
      <c r="D21" s="13">
        <v>159.4148179</v>
      </c>
    </row>
    <row r="22" spans="1:4" ht="15.75" x14ac:dyDescent="0.2">
      <c r="A22" s="12" t="str">
        <f>"16/8"</f>
        <v>16/8</v>
      </c>
      <c r="B22" s="74" t="s">
        <v>149</v>
      </c>
      <c r="C22" s="12" t="str">
        <f>"70"</f>
        <v>70</v>
      </c>
      <c r="D22" s="13">
        <v>151.05376999999999</v>
      </c>
    </row>
    <row r="23" spans="1:4" ht="15.75" x14ac:dyDescent="0.2">
      <c r="A23" s="12" t="str">
        <f>"8/11"</f>
        <v>8/11</v>
      </c>
      <c r="B23" s="74" t="s">
        <v>148</v>
      </c>
      <c r="C23" s="12" t="str">
        <f>"20"</f>
        <v>20</v>
      </c>
      <c r="D23" s="13">
        <v>14.448489047836</v>
      </c>
    </row>
    <row r="24" spans="1:4" ht="15.75" x14ac:dyDescent="0.2">
      <c r="A24" s="12" t="str">
        <f>"6/10"</f>
        <v>6/10</v>
      </c>
      <c r="B24" s="74" t="s">
        <v>96</v>
      </c>
      <c r="C24" s="12" t="str">
        <f>"180"</f>
        <v>180</v>
      </c>
      <c r="D24" s="13">
        <v>67.491512999999998</v>
      </c>
    </row>
    <row r="25" spans="1:4" ht="15.75" x14ac:dyDescent="0.2">
      <c r="A25" s="12" t="str">
        <f>"-"</f>
        <v>-</v>
      </c>
      <c r="B25" s="74" t="s">
        <v>97</v>
      </c>
      <c r="C25" s="12" t="str">
        <f>"30"</f>
        <v>30</v>
      </c>
      <c r="D25" s="13">
        <v>67.170299999999997</v>
      </c>
    </row>
    <row r="26" spans="1:4" ht="15.75" x14ac:dyDescent="0.2">
      <c r="A26" s="12" t="str">
        <f>"-"</f>
        <v>-</v>
      </c>
      <c r="B26" s="74" t="s">
        <v>98</v>
      </c>
      <c r="C26" s="12" t="str">
        <f>"15"</f>
        <v>15</v>
      </c>
      <c r="D26" s="13">
        <v>29.006999999999998</v>
      </c>
    </row>
    <row r="27" spans="1:4" ht="15.75" x14ac:dyDescent="0.2">
      <c r="A27" s="71"/>
      <c r="B27" s="75" t="s">
        <v>99</v>
      </c>
      <c r="C27" s="71"/>
      <c r="D27" s="72">
        <v>708.78</v>
      </c>
    </row>
    <row r="28" spans="1:4" ht="15.75" x14ac:dyDescent="0.2">
      <c r="A28" s="12"/>
      <c r="B28" s="73" t="s">
        <v>100</v>
      </c>
      <c r="C28" s="12"/>
      <c r="D28" s="13"/>
    </row>
    <row r="29" spans="1:4" ht="15.75" x14ac:dyDescent="0.2">
      <c r="A29" s="12" t="str">
        <f>"32/10"</f>
        <v>32/10</v>
      </c>
      <c r="B29" s="74" t="s">
        <v>151</v>
      </c>
      <c r="C29" s="12" t="str">
        <f>"180"</f>
        <v>180</v>
      </c>
      <c r="D29" s="13">
        <v>86.734224000000012</v>
      </c>
    </row>
    <row r="30" spans="1:4" ht="15.75" x14ac:dyDescent="0.2">
      <c r="A30" s="12" t="str">
        <f>"1/12"</f>
        <v>1/12</v>
      </c>
      <c r="B30" s="74" t="s">
        <v>147</v>
      </c>
      <c r="C30" s="12" t="str">
        <f>"60"</f>
        <v>60</v>
      </c>
      <c r="D30" s="13">
        <v>198.58280399999998</v>
      </c>
    </row>
    <row r="31" spans="1:4" ht="15.75" x14ac:dyDescent="0.2">
      <c r="A31" s="71"/>
      <c r="B31" s="75" t="s">
        <v>104</v>
      </c>
      <c r="C31" s="71"/>
      <c r="D31" s="72">
        <v>344.18</v>
      </c>
    </row>
  </sheetData>
  <mergeCells count="7">
    <mergeCell ref="C2:D2"/>
    <mergeCell ref="A3:C3"/>
    <mergeCell ref="A5:D5"/>
    <mergeCell ref="A6:A7"/>
    <mergeCell ref="B6:B7"/>
    <mergeCell ref="C6:C7"/>
    <mergeCell ref="D6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E16" sqref="E16"/>
    </sheetView>
  </sheetViews>
  <sheetFormatPr defaultRowHeight="15" x14ac:dyDescent="0.25"/>
  <cols>
    <col min="1" max="1" width="12.140625" style="19" customWidth="1"/>
    <col min="2" max="2" width="11.5703125" style="19" customWidth="1"/>
    <col min="3" max="3" width="8" style="19" customWidth="1"/>
    <col min="4" max="4" width="41.5703125" style="19" customWidth="1"/>
    <col min="5" max="5" width="10.140625" style="63" customWidth="1"/>
    <col min="6" max="6" width="9.140625" style="19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106</v>
      </c>
      <c r="B1" s="86" t="s">
        <v>79</v>
      </c>
      <c r="C1" s="87"/>
      <c r="D1" s="88"/>
      <c r="E1" s="19" t="s">
        <v>108</v>
      </c>
      <c r="F1" s="20"/>
      <c r="I1" s="19" t="s">
        <v>109</v>
      </c>
      <c r="J1" s="21">
        <v>46147</v>
      </c>
    </row>
    <row r="2" spans="1:10" ht="7.5" customHeight="1" thickBot="1" x14ac:dyDescent="0.3">
      <c r="E2" s="19"/>
    </row>
    <row r="3" spans="1:10" ht="15.75" thickBot="1" x14ac:dyDescent="0.3">
      <c r="A3" s="22" t="s">
        <v>110</v>
      </c>
      <c r="B3" s="23" t="s">
        <v>111</v>
      </c>
      <c r="C3" s="23" t="s">
        <v>112</v>
      </c>
      <c r="D3" s="23" t="s">
        <v>113</v>
      </c>
      <c r="E3" s="23" t="s">
        <v>114</v>
      </c>
      <c r="F3" s="23" t="s">
        <v>115</v>
      </c>
      <c r="G3" s="23" t="s">
        <v>116</v>
      </c>
      <c r="H3" s="23" t="s">
        <v>117</v>
      </c>
      <c r="I3" s="23" t="s">
        <v>118</v>
      </c>
      <c r="J3" s="24" t="s">
        <v>119</v>
      </c>
    </row>
    <row r="4" spans="1:10" x14ac:dyDescent="0.25">
      <c r="A4" s="25" t="s">
        <v>82</v>
      </c>
      <c r="B4" s="26" t="s">
        <v>120</v>
      </c>
      <c r="C4" s="64" t="s">
        <v>137</v>
      </c>
      <c r="D4" s="28" t="s">
        <v>83</v>
      </c>
      <c r="E4" s="29">
        <v>150</v>
      </c>
      <c r="F4" s="30"/>
      <c r="G4" s="31">
        <v>303.07340624999995</v>
      </c>
      <c r="H4" s="31">
        <v>25.35</v>
      </c>
      <c r="I4" s="31">
        <v>14.4</v>
      </c>
      <c r="J4" s="32">
        <v>17.3</v>
      </c>
    </row>
    <row r="5" spans="1:10" x14ac:dyDescent="0.25">
      <c r="A5" s="33"/>
      <c r="B5" s="34"/>
      <c r="C5" s="65" t="s">
        <v>107</v>
      </c>
      <c r="D5" s="35" t="s">
        <v>84</v>
      </c>
      <c r="E5" s="20">
        <v>5</v>
      </c>
      <c r="F5" s="36"/>
      <c r="G5" s="37">
        <v>33.031999999999996</v>
      </c>
      <c r="H5" s="37">
        <v>0.04</v>
      </c>
      <c r="I5" s="37">
        <v>3.63</v>
      </c>
      <c r="J5" s="38">
        <v>7.0000000000000007E-2</v>
      </c>
    </row>
    <row r="6" spans="1:10" x14ac:dyDescent="0.25">
      <c r="A6" s="33"/>
      <c r="B6" s="39" t="s">
        <v>121</v>
      </c>
      <c r="C6" s="65" t="s">
        <v>107</v>
      </c>
      <c r="D6" s="35" t="s">
        <v>85</v>
      </c>
      <c r="E6" s="20">
        <v>25</v>
      </c>
      <c r="F6" s="36"/>
      <c r="G6" s="37">
        <v>67.379999999999981</v>
      </c>
      <c r="H6" s="37">
        <v>1.93</v>
      </c>
      <c r="I6" s="37">
        <v>0.75</v>
      </c>
      <c r="J6" s="38">
        <v>13.33</v>
      </c>
    </row>
    <row r="7" spans="1:10" x14ac:dyDescent="0.25">
      <c r="A7" s="33"/>
      <c r="B7" s="39" t="s">
        <v>122</v>
      </c>
      <c r="C7" s="65" t="s">
        <v>138</v>
      </c>
      <c r="D7" s="35" t="s">
        <v>86</v>
      </c>
      <c r="E7" s="20">
        <v>180</v>
      </c>
      <c r="F7" s="36"/>
      <c r="G7" s="37">
        <v>71.594913599999998</v>
      </c>
      <c r="H7" s="37">
        <v>3.28</v>
      </c>
      <c r="I7" s="37">
        <v>3.01</v>
      </c>
      <c r="J7" s="38">
        <v>8.61</v>
      </c>
    </row>
    <row r="8" spans="1:10" x14ac:dyDescent="0.25">
      <c r="A8" s="33"/>
      <c r="B8" s="39" t="s">
        <v>123</v>
      </c>
      <c r="C8" s="34"/>
      <c r="D8" s="35"/>
      <c r="E8" s="20"/>
      <c r="F8" s="36"/>
      <c r="G8" s="37"/>
      <c r="H8" s="37"/>
      <c r="I8" s="37"/>
      <c r="J8" s="38"/>
    </row>
    <row r="9" spans="1:10" x14ac:dyDescent="0.25">
      <c r="A9" s="33"/>
      <c r="B9" s="34"/>
      <c r="C9" s="34"/>
      <c r="D9" s="35"/>
      <c r="E9" s="20"/>
      <c r="F9" s="36"/>
      <c r="G9" s="37"/>
      <c r="H9" s="37"/>
      <c r="I9" s="37"/>
      <c r="J9" s="38"/>
    </row>
    <row r="10" spans="1:10" ht="15.75" thickBot="1" x14ac:dyDescent="0.3">
      <c r="A10" s="40"/>
      <c r="B10" s="41"/>
      <c r="C10" s="41"/>
      <c r="D10" s="42"/>
      <c r="E10" s="43"/>
      <c r="F10" s="44"/>
      <c r="G10" s="45"/>
      <c r="H10" s="45"/>
      <c r="I10" s="45"/>
      <c r="J10" s="46"/>
    </row>
    <row r="11" spans="1:10" x14ac:dyDescent="0.25">
      <c r="A11" s="25" t="s">
        <v>124</v>
      </c>
      <c r="B11" s="47" t="s">
        <v>123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33"/>
      <c r="B12" s="34"/>
      <c r="C12" s="34"/>
      <c r="D12" s="35"/>
      <c r="E12" s="20"/>
      <c r="F12" s="36"/>
      <c r="G12" s="37"/>
      <c r="H12" s="37"/>
      <c r="I12" s="37"/>
      <c r="J12" s="38"/>
    </row>
    <row r="13" spans="1:10" ht="15.75" thickBot="1" x14ac:dyDescent="0.3">
      <c r="A13" s="40"/>
      <c r="B13" s="41"/>
      <c r="C13" s="41"/>
      <c r="D13" s="42"/>
      <c r="E13" s="43"/>
      <c r="F13" s="44"/>
      <c r="G13" s="45"/>
      <c r="H13" s="45"/>
      <c r="I13" s="45"/>
      <c r="J13" s="46"/>
    </row>
    <row r="14" spans="1:10" x14ac:dyDescent="0.25">
      <c r="A14" s="33" t="s">
        <v>125</v>
      </c>
      <c r="B14" s="48" t="s">
        <v>126</v>
      </c>
      <c r="C14" s="49"/>
      <c r="D14" s="50"/>
      <c r="E14" s="51"/>
      <c r="F14" s="52"/>
      <c r="G14" s="53"/>
      <c r="H14" s="53"/>
      <c r="I14" s="53"/>
      <c r="J14" s="54"/>
    </row>
    <row r="15" spans="1:10" x14ac:dyDescent="0.25">
      <c r="A15" s="33"/>
      <c r="B15" s="39" t="s">
        <v>127</v>
      </c>
      <c r="C15" s="34"/>
      <c r="D15" s="35"/>
      <c r="E15" s="20"/>
      <c r="F15" s="36"/>
      <c r="G15" s="37"/>
      <c r="H15" s="37"/>
      <c r="I15" s="37"/>
      <c r="J15" s="38"/>
    </row>
    <row r="16" spans="1:10" x14ac:dyDescent="0.25">
      <c r="A16" s="33"/>
      <c r="B16" s="39" t="s">
        <v>128</v>
      </c>
      <c r="C16" s="34"/>
      <c r="D16" s="35"/>
      <c r="E16" s="20"/>
      <c r="F16" s="36"/>
      <c r="G16" s="37"/>
      <c r="H16" s="37"/>
      <c r="I16" s="37"/>
      <c r="J16" s="38"/>
    </row>
    <row r="17" spans="1:10" x14ac:dyDescent="0.25">
      <c r="A17" s="33"/>
      <c r="B17" s="39" t="s">
        <v>129</v>
      </c>
      <c r="C17" s="34"/>
      <c r="D17" s="35"/>
      <c r="E17" s="20"/>
      <c r="F17" s="36"/>
      <c r="G17" s="37"/>
      <c r="H17" s="37"/>
      <c r="I17" s="37"/>
      <c r="J17" s="38"/>
    </row>
    <row r="18" spans="1:10" x14ac:dyDescent="0.25">
      <c r="A18" s="33"/>
      <c r="B18" s="39" t="s">
        <v>130</v>
      </c>
      <c r="C18" s="34"/>
      <c r="D18" s="35"/>
      <c r="E18" s="20"/>
      <c r="F18" s="36"/>
      <c r="G18" s="37"/>
      <c r="H18" s="37"/>
      <c r="I18" s="37"/>
      <c r="J18" s="38"/>
    </row>
    <row r="19" spans="1:10" x14ac:dyDescent="0.25">
      <c r="A19" s="33"/>
      <c r="B19" s="39" t="s">
        <v>131</v>
      </c>
      <c r="C19" s="34"/>
      <c r="D19" s="35"/>
      <c r="E19" s="20"/>
      <c r="F19" s="36"/>
      <c r="G19" s="37"/>
      <c r="H19" s="37"/>
      <c r="I19" s="37"/>
      <c r="J19" s="38"/>
    </row>
    <row r="20" spans="1:10" x14ac:dyDescent="0.25">
      <c r="A20" s="33"/>
      <c r="B20" s="39" t="s">
        <v>132</v>
      </c>
      <c r="C20" s="34"/>
      <c r="D20" s="35"/>
      <c r="E20" s="20"/>
      <c r="F20" s="36"/>
      <c r="G20" s="37"/>
      <c r="H20" s="37"/>
      <c r="I20" s="37"/>
      <c r="J20" s="38"/>
    </row>
    <row r="21" spans="1:10" x14ac:dyDescent="0.25">
      <c r="A21" s="33"/>
      <c r="B21" s="55"/>
      <c r="C21" s="55"/>
      <c r="D21" s="56"/>
      <c r="E21" s="57"/>
      <c r="F21" s="58"/>
      <c r="G21" s="59"/>
      <c r="H21" s="59"/>
      <c r="I21" s="59"/>
      <c r="J21" s="60"/>
    </row>
    <row r="22" spans="1:10" ht="15.75" thickBot="1" x14ac:dyDescent="0.3">
      <c r="A22" s="40"/>
      <c r="B22" s="41"/>
      <c r="C22" s="41"/>
      <c r="D22" s="42"/>
      <c r="E22" s="43"/>
      <c r="F22" s="44"/>
      <c r="G22" s="45"/>
      <c r="H22" s="45"/>
      <c r="I22" s="45"/>
      <c r="J22" s="46"/>
    </row>
    <row r="23" spans="1:10" x14ac:dyDescent="0.25">
      <c r="A23" s="25" t="s">
        <v>100</v>
      </c>
      <c r="B23" s="47" t="s">
        <v>133</v>
      </c>
      <c r="C23" s="64" t="s">
        <v>139</v>
      </c>
      <c r="D23" s="28" t="s">
        <v>101</v>
      </c>
      <c r="E23" s="29">
        <v>180</v>
      </c>
      <c r="F23" s="30"/>
      <c r="G23" s="31">
        <v>86.734224000000012</v>
      </c>
      <c r="H23" s="31">
        <v>2.82</v>
      </c>
      <c r="I23" s="31">
        <v>2.89</v>
      </c>
      <c r="J23" s="32">
        <v>12.95</v>
      </c>
    </row>
    <row r="24" spans="1:10" x14ac:dyDescent="0.25">
      <c r="A24" s="33"/>
      <c r="B24" s="61" t="s">
        <v>130</v>
      </c>
      <c r="C24" s="65" t="s">
        <v>140</v>
      </c>
      <c r="D24" s="35" t="s">
        <v>102</v>
      </c>
      <c r="E24" s="20">
        <v>60</v>
      </c>
      <c r="F24" s="36"/>
      <c r="G24" s="37">
        <v>198.58280399999998</v>
      </c>
      <c r="H24" s="37">
        <v>5.56</v>
      </c>
      <c r="I24" s="37">
        <v>5.46</v>
      </c>
      <c r="J24" s="38">
        <v>32.020000000000003</v>
      </c>
    </row>
    <row r="25" spans="1:10" x14ac:dyDescent="0.25">
      <c r="A25" s="33"/>
      <c r="B25" s="55"/>
      <c r="C25" s="66" t="s">
        <v>141</v>
      </c>
      <c r="D25" s="56" t="s">
        <v>103</v>
      </c>
      <c r="E25" s="57">
        <v>60</v>
      </c>
      <c r="F25" s="58"/>
      <c r="G25" s="59">
        <v>58.858668000000002</v>
      </c>
      <c r="H25" s="59">
        <v>2.09</v>
      </c>
      <c r="I25" s="59">
        <v>3.73</v>
      </c>
      <c r="J25" s="60">
        <v>4.93</v>
      </c>
    </row>
    <row r="26" spans="1:10" ht="15.75" thickBot="1" x14ac:dyDescent="0.3">
      <c r="A26" s="40"/>
      <c r="B26" s="41"/>
      <c r="C26" s="41"/>
      <c r="D26" s="42"/>
      <c r="E26" s="43"/>
      <c r="F26" s="44"/>
      <c r="G26" s="45"/>
      <c r="H26" s="45"/>
      <c r="I26" s="45"/>
      <c r="J26" s="46"/>
    </row>
    <row r="27" spans="1:10" x14ac:dyDescent="0.25">
      <c r="A27" s="33" t="s">
        <v>134</v>
      </c>
      <c r="B27" s="26" t="s">
        <v>120</v>
      </c>
      <c r="C27" s="49"/>
      <c r="D27" s="50"/>
      <c r="E27" s="51"/>
      <c r="F27" s="52"/>
      <c r="G27" s="53"/>
      <c r="H27" s="53"/>
      <c r="I27" s="53"/>
      <c r="J27" s="54"/>
    </row>
    <row r="28" spans="1:10" x14ac:dyDescent="0.25">
      <c r="A28" s="33"/>
      <c r="B28" s="39" t="s">
        <v>129</v>
      </c>
      <c r="C28" s="34"/>
      <c r="D28" s="35"/>
      <c r="E28" s="20"/>
      <c r="F28" s="36"/>
      <c r="G28" s="37"/>
      <c r="H28" s="37"/>
      <c r="I28" s="37"/>
      <c r="J28" s="38"/>
    </row>
    <row r="29" spans="1:10" x14ac:dyDescent="0.25">
      <c r="A29" s="33"/>
      <c r="B29" s="39" t="s">
        <v>130</v>
      </c>
      <c r="C29" s="34"/>
      <c r="D29" s="35"/>
      <c r="E29" s="20"/>
      <c r="F29" s="36"/>
      <c r="G29" s="37"/>
      <c r="H29" s="37"/>
      <c r="I29" s="37"/>
      <c r="J29" s="38"/>
    </row>
    <row r="30" spans="1:10" x14ac:dyDescent="0.25">
      <c r="A30" s="33"/>
      <c r="B30" s="39" t="s">
        <v>122</v>
      </c>
      <c r="C30" s="34"/>
      <c r="D30" s="35"/>
      <c r="E30" s="20"/>
      <c r="F30" s="36"/>
      <c r="G30" s="37"/>
      <c r="H30" s="37"/>
      <c r="I30" s="37"/>
      <c r="J30" s="38"/>
    </row>
    <row r="31" spans="1:10" x14ac:dyDescent="0.25">
      <c r="A31" s="33"/>
      <c r="B31" s="55"/>
      <c r="C31" s="55"/>
      <c r="D31" s="56"/>
      <c r="E31" s="57"/>
      <c r="F31" s="58"/>
      <c r="G31" s="59"/>
      <c r="H31" s="59"/>
      <c r="I31" s="59"/>
      <c r="J31" s="60"/>
    </row>
    <row r="32" spans="1:10" ht="15.75" thickBot="1" x14ac:dyDescent="0.3">
      <c r="A32" s="40"/>
      <c r="B32" s="41"/>
      <c r="C32" s="41"/>
      <c r="D32" s="42"/>
      <c r="E32" s="43"/>
      <c r="F32" s="44"/>
      <c r="G32" s="45"/>
      <c r="H32" s="45"/>
      <c r="I32" s="45"/>
      <c r="J32" s="46"/>
    </row>
    <row r="33" spans="1:10" x14ac:dyDescent="0.25">
      <c r="A33" s="25" t="s">
        <v>135</v>
      </c>
      <c r="B33" s="47" t="s">
        <v>136</v>
      </c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33"/>
      <c r="B34" s="61" t="s">
        <v>133</v>
      </c>
      <c r="C34" s="49"/>
      <c r="D34" s="50"/>
      <c r="E34" s="51"/>
      <c r="F34" s="52"/>
      <c r="G34" s="53"/>
      <c r="H34" s="53"/>
      <c r="I34" s="53"/>
      <c r="J34" s="54"/>
    </row>
    <row r="35" spans="1:10" x14ac:dyDescent="0.25">
      <c r="A35" s="33"/>
      <c r="B35" s="61" t="s">
        <v>130</v>
      </c>
      <c r="C35" s="34"/>
      <c r="D35" s="35"/>
      <c r="E35" s="20"/>
      <c r="F35" s="36"/>
      <c r="G35" s="37"/>
      <c r="H35" s="37"/>
      <c r="I35" s="37"/>
      <c r="J35" s="38"/>
    </row>
    <row r="36" spans="1:10" x14ac:dyDescent="0.25">
      <c r="A36" s="33"/>
      <c r="B36" s="62" t="s">
        <v>123</v>
      </c>
      <c r="C36" s="55"/>
      <c r="D36" s="56"/>
      <c r="E36" s="57"/>
      <c r="F36" s="58"/>
      <c r="G36" s="59"/>
      <c r="H36" s="59"/>
      <c r="I36" s="59"/>
      <c r="J36" s="60"/>
    </row>
    <row r="37" spans="1:10" x14ac:dyDescent="0.25">
      <c r="A37" s="33"/>
      <c r="B37" s="55"/>
      <c r="C37" s="55"/>
      <c r="D37" s="56"/>
      <c r="E37" s="57"/>
      <c r="F37" s="58"/>
      <c r="G37" s="59"/>
      <c r="H37" s="59"/>
      <c r="I37" s="59"/>
      <c r="J37" s="60"/>
    </row>
    <row r="38" spans="1:10" ht="15.75" thickBot="1" x14ac:dyDescent="0.3">
      <c r="A38" s="40"/>
      <c r="B38" s="41"/>
      <c r="C38" s="41"/>
      <c r="D38" s="42"/>
      <c r="E38" s="43"/>
      <c r="F38" s="44"/>
      <c r="G38" s="45"/>
      <c r="H38" s="45"/>
      <c r="I38" s="45"/>
      <c r="J38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1" sqref="B11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74</v>
      </c>
      <c r="B1" s="8">
        <v>46146.373530092591</v>
      </c>
    </row>
    <row r="2" spans="1:2" x14ac:dyDescent="0.2">
      <c r="A2" t="s">
        <v>75</v>
      </c>
      <c r="B2" s="8">
        <v>46146.429085648146</v>
      </c>
    </row>
    <row r="3" spans="1:2" x14ac:dyDescent="0.2">
      <c r="A3" t="s">
        <v>76</v>
      </c>
      <c r="B3" t="s">
        <v>80</v>
      </c>
    </row>
    <row r="4" spans="1:2" x14ac:dyDescent="0.2">
      <c r="A4" t="s">
        <v>77</v>
      </c>
      <c r="B4" t="s">
        <v>81</v>
      </c>
    </row>
    <row r="5" spans="1:2" x14ac:dyDescent="0.2">
      <c r="B5">
        <v>1</v>
      </c>
    </row>
    <row r="6" spans="1:2" x14ac:dyDescent="0.2">
      <c r="B6" s="18" t="s">
        <v>153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</vt:i4>
      </vt:variant>
    </vt:vector>
  </HeadingPairs>
  <TitlesOfParts>
    <vt:vector size="32" baseType="lpstr">
      <vt:lpstr>05.05.2026</vt:lpstr>
      <vt:lpstr>Лист2</vt:lpstr>
      <vt:lpstr>Лист3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2026-04-06T07:40:00Z</cp:lastPrinted>
  <dcterms:created xsi:type="dcterms:W3CDTF">2002-09-22T07:35:02Z</dcterms:created>
  <dcterms:modified xsi:type="dcterms:W3CDTF">2026-04-17T10:15:22Z</dcterms:modified>
</cp:coreProperties>
</file>