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2026г\Май\"/>
    </mc:Choice>
  </mc:AlternateContent>
  <bookViews>
    <workbookView xWindow="240" yWindow="135" windowWidth="11355" windowHeight="6150"/>
  </bookViews>
  <sheets>
    <sheet name="18.05.2026" sheetId="1" r:id="rId1"/>
    <sheet name="Лист2" sheetId="4" r:id="rId2"/>
    <sheet name="Лист3" sheetId="5" r:id="rId3"/>
    <sheet name="1" sheetId="3" r:id="rId4"/>
    <sheet name="Dop" sheetId="2" r:id="rId5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'18.05.2026'!$A$4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B4" i="5" l="1"/>
  <c r="B4" i="4"/>
  <c r="B4" i="1"/>
  <c r="D26" i="4" l="1"/>
  <c r="D30" i="4"/>
  <c r="C29" i="4"/>
  <c r="C28" i="4"/>
  <c r="C23" i="4"/>
  <c r="C22" i="4"/>
  <c r="C21" i="4"/>
  <c r="C20" i="4"/>
  <c r="C17" i="4"/>
  <c r="C14" i="4"/>
  <c r="C10" i="4"/>
  <c r="C29" i="5"/>
  <c r="A29" i="5"/>
  <c r="C28" i="5"/>
  <c r="A28" i="5"/>
  <c r="C25" i="5"/>
  <c r="A25" i="5"/>
  <c r="C24" i="5"/>
  <c r="A24" i="5"/>
  <c r="C23" i="5"/>
  <c r="A23" i="5"/>
  <c r="C22" i="5"/>
  <c r="A22" i="5"/>
  <c r="C21" i="5"/>
  <c r="A21" i="5"/>
  <c r="C20" i="5"/>
  <c r="A20" i="5"/>
  <c r="C17" i="5"/>
  <c r="A17" i="5"/>
  <c r="C14" i="5"/>
  <c r="A14" i="5"/>
  <c r="C13" i="5"/>
  <c r="A13" i="5"/>
  <c r="C12" i="5"/>
  <c r="A12" i="5"/>
  <c r="C11" i="5"/>
  <c r="A11" i="5"/>
  <c r="C10" i="5"/>
  <c r="A10" i="5"/>
  <c r="A29" i="4"/>
  <c r="A28" i="4"/>
  <c r="C25" i="4"/>
  <c r="A25" i="4"/>
  <c r="C24" i="4"/>
  <c r="A24" i="4"/>
  <c r="A23" i="4"/>
  <c r="A22" i="4"/>
  <c r="A21" i="4"/>
  <c r="A20" i="4"/>
  <c r="A17" i="4"/>
  <c r="A14" i="4"/>
  <c r="C13" i="4"/>
  <c r="A13" i="4"/>
  <c r="C12" i="4"/>
  <c r="A12" i="4"/>
  <c r="C11" i="4"/>
  <c r="A11" i="4"/>
  <c r="A10" i="4"/>
  <c r="A29" i="1"/>
  <c r="C29" i="1"/>
  <c r="A28" i="1"/>
  <c r="C28" i="1"/>
  <c r="A25" i="1"/>
  <c r="C25" i="1"/>
  <c r="A24" i="1"/>
  <c r="C24" i="1"/>
  <c r="A23" i="1"/>
  <c r="C23" i="1"/>
  <c r="A22" i="1"/>
  <c r="C22" i="1"/>
  <c r="A21" i="1"/>
  <c r="C21" i="1"/>
  <c r="A20" i="1"/>
  <c r="C20" i="1"/>
  <c r="A17" i="1"/>
  <c r="C17" i="1"/>
  <c r="A14" i="1"/>
  <c r="C14" i="1"/>
  <c r="A13" i="1"/>
  <c r="C13" i="1"/>
  <c r="A12" i="1"/>
  <c r="C12" i="1"/>
  <c r="A11" i="1"/>
  <c r="C11" i="1"/>
  <c r="A10" i="1"/>
  <c r="C10" i="1"/>
</calcChain>
</file>

<file path=xl/sharedStrings.xml><?xml version="1.0" encoding="utf-8"?>
<sst xmlns="http://schemas.openxmlformats.org/spreadsheetml/2006/main" count="229" uniqueCount="148">
  <si>
    <t>ЭЦ, ккал</t>
  </si>
  <si>
    <t>МЕНЮ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</si>
  <si>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</si>
  <si>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</si>
  <si>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</si>
  <si>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</si>
  <si>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</si>
  <si>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</si>
  <si>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</si>
  <si>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</si>
  <si>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</si>
  <si>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</si>
  <si>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</si>
  <si>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</si>
  <si>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</si>
  <si>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</si>
  <si>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</si>
  <si>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</si>
  <si>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</si>
  <si>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</si>
  <si>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</si>
  <si>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</si>
  <si>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</si>
  <si>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</si>
  <si>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</si>
  <si>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</si>
  <si>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</si>
  <si>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</si>
  <si>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</si>
  <si>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</si>
  <si>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</si>
  <si>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</si>
  <si>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</si>
  <si>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</si>
  <si>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</si>
  <si>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</si>
  <si>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</si>
  <si>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</si>
  <si>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</si>
  <si>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</si>
  <si>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</si>
  <si>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</si>
  <si>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</si>
  <si>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</si>
  <si>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</si>
  <si>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</si>
  <si>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</si>
  <si>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</si>
  <si>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</si>
  <si>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</si>
  <si>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</si>
  <si>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</si>
  <si>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</si>
  <si>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</si>
  <si>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</si>
  <si>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</si>
  <si>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</si>
  <si>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</si>
  <si>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</si>
  <si>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</si>
  <si>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</si>
  <si>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</si>
  <si>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</si>
  <si>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</si>
  <si>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</si>
  <si>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</si>
  <si>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А,мг</t>
  </si>
  <si>
    <t>РЭ,мкг</t>
  </si>
  <si>
    <t>ТЭ,мг</t>
  </si>
  <si>
    <t>Витамины, мг</t>
  </si>
  <si>
    <t>Минеральные элементы, мг</t>
  </si>
  <si>
    <r>
      <t>В</t>
    </r>
    <r>
      <rPr>
        <vertAlign val="subscript"/>
        <sz val="12"/>
        <rFont val="Times New Roman"/>
        <family val="1"/>
        <charset val="204"/>
      </rPr>
      <t>1</t>
    </r>
  </si>
  <si>
    <r>
      <t>В</t>
    </r>
    <r>
      <rPr>
        <vertAlign val="subscript"/>
        <sz val="12"/>
        <rFont val="Times New Roman"/>
        <family val="1"/>
        <charset val="204"/>
      </rPr>
      <t>2</t>
    </r>
  </si>
  <si>
    <t>Вы-ход, г</t>
  </si>
  <si>
    <t>Дата составления</t>
  </si>
  <si>
    <t>Дата печати</t>
  </si>
  <si>
    <t>Группа</t>
  </si>
  <si>
    <t>Физ.Норма</t>
  </si>
  <si>
    <t>Вита-мин С, мг</t>
  </si>
  <si>
    <t>МАДОУ "Детский сад № 7 "Золотой ключик"</t>
  </si>
  <si>
    <t>без группы</t>
  </si>
  <si>
    <t>без физ.норм</t>
  </si>
  <si>
    <t>Завтрак</t>
  </si>
  <si>
    <t>Каша манная молочная с маслом сливочным</t>
  </si>
  <si>
    <t>Масло сливочное</t>
  </si>
  <si>
    <t>Батон</t>
  </si>
  <si>
    <t>Сыр (порциями)</t>
  </si>
  <si>
    <t>Чай с лимоном</t>
  </si>
  <si>
    <t>Итого за 'Завтрак'</t>
  </si>
  <si>
    <t>Сок</t>
  </si>
  <si>
    <t>Обед</t>
  </si>
  <si>
    <t>Щи из свежей капусты со сметаной</t>
  </si>
  <si>
    <t>Каша гречневая рассыпчатая с овощами</t>
  </si>
  <si>
    <t>Компот из кураги и изюма</t>
  </si>
  <si>
    <t>Хлеб пшеничный</t>
  </si>
  <si>
    <t>Хлеб ржаной</t>
  </si>
  <si>
    <t>Итого за 'Обед'</t>
  </si>
  <si>
    <t>Полдник</t>
  </si>
  <si>
    <t>Печенье</t>
  </si>
  <si>
    <t>Кофейный напиток с молоком</t>
  </si>
  <si>
    <t>Итого за 'Полдник'</t>
  </si>
  <si>
    <t>Ясли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</si>
  <si>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</si>
  <si>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</si>
  <si>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</si>
  <si>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</si>
  <si>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</si>
  <si>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</si>
  <si>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</si>
  <si>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</si>
  <si>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</si>
  <si>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</si>
  <si>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</si>
  <si>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</si>
  <si>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</si>
  <si>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</si>
  <si>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</si>
  <si>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</si>
  <si>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</si>
  <si>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</si>
  <si>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</si>
  <si>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</si>
  <si>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</si>
  <si>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</si>
  <si>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</si>
  <si>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</si>
  <si>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</si>
  <si>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</si>
  <si>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</si>
  <si>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</si>
  <si>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</si>
  <si>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</si>
  <si>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</si>
  <si>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5/4</t>
  </si>
  <si>
    <t>4/13</t>
  </si>
  <si>
    <t>29/10</t>
  </si>
  <si>
    <t>32/10</t>
  </si>
  <si>
    <t>№</t>
  </si>
  <si>
    <t xml:space="preserve"> Наименование изделий (блюд)</t>
  </si>
  <si>
    <t>10:00</t>
  </si>
  <si>
    <t>Итого за ''10:00"</t>
  </si>
  <si>
    <t>Утверждаю</t>
  </si>
  <si>
    <t>___________</t>
  </si>
  <si>
    <t>Н.Г.Зудихина</t>
  </si>
  <si>
    <t>Каша манная с маслом слив</t>
  </si>
  <si>
    <t>Печень по-строгановски</t>
  </si>
  <si>
    <t>Манник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</si>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</sst>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vertAlign val="sub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vertical="top"/>
    </xf>
    <xf numFmtId="0" fontId="1" fillId="0" borderId="5" xfId="0" applyFont="1" applyBorder="1"/>
    <xf numFmtId="0" fontId="4" fillId="0" borderId="0" xfId="0" applyNumberFormat="1" applyFont="1" applyAlignment="1">
      <alignment vertical="top"/>
    </xf>
    <xf numFmtId="0" fontId="4" fillId="0" borderId="0" xfId="0" applyFont="1"/>
    <xf numFmtId="0" fontId="0" fillId="0" borderId="0" xfId="0" quotePrefix="1"/>
    <xf numFmtId="0" fontId="5" fillId="0" borderId="0" xfId="1"/>
    <xf numFmtId="49" fontId="5" fillId="2" borderId="1" xfId="1" applyNumberFormat="1" applyFill="1" applyBorder="1" applyProtection="1">
      <protection locked="0"/>
    </xf>
    <xf numFmtId="14" fontId="5" fillId="2" borderId="1" xfId="1" applyNumberFormat="1" applyFill="1" applyBorder="1" applyProtection="1">
      <protection locked="0"/>
    </xf>
    <xf numFmtId="0" fontId="5" fillId="0" borderId="7" xfId="1" applyBorder="1" applyAlignment="1">
      <alignment horizontal="center"/>
    </xf>
    <xf numFmtId="0" fontId="5" fillId="0" borderId="8" xfId="1" applyBorder="1" applyAlignment="1">
      <alignment horizontal="center"/>
    </xf>
    <xf numFmtId="0" fontId="5" fillId="0" borderId="9" xfId="1" applyBorder="1" applyAlignment="1">
      <alignment horizontal="center"/>
    </xf>
    <xf numFmtId="0" fontId="5" fillId="0" borderId="10" xfId="1" applyBorder="1"/>
    <xf numFmtId="0" fontId="5" fillId="0" borderId="11" xfId="1" applyBorder="1"/>
    <xf numFmtId="0" fontId="5" fillId="2" borderId="11" xfId="1" applyFill="1" applyBorder="1" applyProtection="1">
      <protection locked="0"/>
    </xf>
    <xf numFmtId="0" fontId="5" fillId="2" borderId="11" xfId="1" applyFill="1" applyBorder="1" applyAlignment="1" applyProtection="1">
      <alignment wrapText="1"/>
      <protection locked="0"/>
    </xf>
    <xf numFmtId="49" fontId="5" fillId="2" borderId="11" xfId="1" applyNumberFormat="1" applyFill="1" applyBorder="1" applyProtection="1">
      <protection locked="0"/>
    </xf>
    <xf numFmtId="2" fontId="5" fillId="2" borderId="11" xfId="1" applyNumberFormat="1" applyFill="1" applyBorder="1" applyProtection="1">
      <protection locked="0"/>
    </xf>
    <xf numFmtId="1" fontId="5" fillId="2" borderId="11" xfId="1" applyNumberFormat="1" applyFill="1" applyBorder="1" applyProtection="1">
      <protection locked="0"/>
    </xf>
    <xf numFmtId="1" fontId="5" fillId="2" borderId="12" xfId="1" applyNumberFormat="1" applyFill="1" applyBorder="1" applyProtection="1">
      <protection locked="0"/>
    </xf>
    <xf numFmtId="0" fontId="5" fillId="0" borderId="13" xfId="1" applyBorder="1"/>
    <xf numFmtId="0" fontId="5" fillId="2" borderId="1" xfId="1" applyFill="1" applyBorder="1" applyProtection="1"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14" xfId="1" applyNumberFormat="1" applyFill="1" applyBorder="1" applyProtection="1">
      <protection locked="0"/>
    </xf>
    <xf numFmtId="0" fontId="5" fillId="0" borderId="1" xfId="1" applyBorder="1"/>
    <xf numFmtId="0" fontId="5" fillId="0" borderId="15" xfId="1" applyBorder="1"/>
    <xf numFmtId="0" fontId="5" fillId="2" borderId="16" xfId="1" applyFill="1" applyBorder="1" applyProtection="1">
      <protection locked="0"/>
    </xf>
    <xf numFmtId="0" fontId="5" fillId="2" borderId="16" xfId="1" applyFill="1" applyBorder="1" applyAlignment="1" applyProtection="1">
      <alignment wrapText="1"/>
      <protection locked="0"/>
    </xf>
    <xf numFmtId="49" fontId="5" fillId="2" borderId="16" xfId="1" applyNumberFormat="1" applyFill="1" applyBorder="1" applyProtection="1">
      <protection locked="0"/>
    </xf>
    <xf numFmtId="2" fontId="5" fillId="2" borderId="16" xfId="1" applyNumberFormat="1" applyFill="1" applyBorder="1" applyProtection="1">
      <protection locked="0"/>
    </xf>
    <xf numFmtId="1" fontId="5" fillId="2" borderId="16" xfId="1" applyNumberFormat="1" applyFill="1" applyBorder="1" applyProtection="1">
      <protection locked="0"/>
    </xf>
    <xf numFmtId="1" fontId="5" fillId="2" borderId="17" xfId="1" applyNumberFormat="1" applyFill="1" applyBorder="1" applyProtection="1">
      <protection locked="0"/>
    </xf>
    <xf numFmtId="0" fontId="5" fillId="3" borderId="11" xfId="1" applyFill="1" applyBorder="1"/>
    <xf numFmtId="0" fontId="5" fillId="0" borderId="18" xfId="1" applyBorder="1"/>
    <xf numFmtId="0" fontId="5" fillId="2" borderId="18" xfId="1" applyFill="1" applyBorder="1" applyProtection="1">
      <protection locked="0"/>
    </xf>
    <xf numFmtId="0" fontId="5" fillId="2" borderId="18" xfId="1" applyFill="1" applyBorder="1" applyAlignment="1" applyProtection="1">
      <alignment wrapText="1"/>
      <protection locked="0"/>
    </xf>
    <xf numFmtId="49" fontId="5" fillId="2" borderId="18" xfId="1" applyNumberFormat="1" applyFill="1" applyBorder="1" applyProtection="1">
      <protection locked="0"/>
    </xf>
    <xf numFmtId="2" fontId="5" fillId="2" borderId="18" xfId="1" applyNumberFormat="1" applyFill="1" applyBorder="1" applyProtection="1">
      <protection locked="0"/>
    </xf>
    <xf numFmtId="1" fontId="5" fillId="2" borderId="18" xfId="1" applyNumberFormat="1" applyFill="1" applyBorder="1" applyProtection="1">
      <protection locked="0"/>
    </xf>
    <xf numFmtId="1" fontId="5" fillId="2" borderId="19" xfId="1" applyNumberFormat="1" applyFill="1" applyBorder="1" applyProtection="1">
      <protection locked="0"/>
    </xf>
    <xf numFmtId="0" fontId="5" fillId="2" borderId="5" xfId="1" applyFill="1" applyBorder="1" applyProtection="1">
      <protection locked="0"/>
    </xf>
    <xf numFmtId="0" fontId="5" fillId="2" borderId="5" xfId="1" applyFill="1" applyBorder="1" applyAlignment="1" applyProtection="1">
      <alignment wrapText="1"/>
      <protection locked="0"/>
    </xf>
    <xf numFmtId="49" fontId="5" fillId="2" borderId="5" xfId="1" applyNumberFormat="1" applyFill="1" applyBorder="1" applyProtection="1">
      <protection locked="0"/>
    </xf>
    <xf numFmtId="2" fontId="5" fillId="2" borderId="5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0" fontId="5" fillId="3" borderId="18" xfId="1" applyFill="1" applyBorder="1"/>
    <xf numFmtId="0" fontId="5" fillId="3" borderId="21" xfId="1" applyFill="1" applyBorder="1"/>
    <xf numFmtId="49" fontId="5" fillId="0" borderId="0" xfId="1" applyNumberFormat="1"/>
    <xf numFmtId="0" fontId="5" fillId="2" borderId="11" xfId="1" quotePrefix="1" applyFill="1" applyBorder="1" applyProtection="1">
      <protection locked="0"/>
    </xf>
    <xf numFmtId="0" fontId="5" fillId="2" borderId="1" xfId="1" quotePrefix="1" applyFill="1" applyBorder="1" applyProtection="1">
      <protection locked="0"/>
    </xf>
    <xf numFmtId="0" fontId="1" fillId="0" borderId="6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vertical="top"/>
    </xf>
    <xf numFmtId="49" fontId="1" fillId="0" borderId="1" xfId="0" quotePrefix="1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4" fontId="6" fillId="0" borderId="0" xfId="0" applyNumberFormat="1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5" fillId="2" borderId="3" xfId="1" applyFill="1" applyBorder="1" applyAlignment="1" applyProtection="1">
      <protection locked="0"/>
    </xf>
    <xf numFmtId="0" fontId="5" fillId="2" borderId="4" xfId="1" applyFill="1" applyBorder="1" applyAlignment="1" applyProtection="1">
      <protection locked="0"/>
    </xf>
    <xf numFmtId="0" fontId="5" fillId="0" borderId="6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U30"/>
  <sheetViews>
    <sheetView tabSelected="1" zoomScaleNormal="100" workbookViewId="0">
      <selection activeCell="B11" sqref="B11"/>
    </sheetView>
  </sheetViews>
  <sheetFormatPr defaultColWidth="0" defaultRowHeight="15.75" x14ac:dyDescent="0.25"/>
  <cols>
    <col min="1" max="1" width="5.140625" style="5" customWidth="1"/>
    <col min="2" max="2" width="32.5703125" style="4" customWidth="1"/>
    <col min="3" max="3" width="6.28515625" style="6" customWidth="1"/>
    <col min="4" max="4" width="7" style="6" customWidth="1"/>
    <col min="5" max="17" width="8.85546875" style="6" hidden="1" customWidth="1"/>
    <col min="18" max="18" width="7.140625" style="6" hidden="1" customWidth="1"/>
    <col min="19" max="20" width="5.7109375" style="6" hidden="1" customWidth="1"/>
    <col min="21" max="21" width="7.28515625" style="6" hidden="1" customWidth="1"/>
    <col min="22" max="23" width="5.7109375" style="6" hidden="1" customWidth="1"/>
    <col min="24" max="24" width="7" style="6" hidden="1" customWidth="1"/>
    <col min="25" max="26" width="5.7109375" style="6" hidden="1" customWidth="1"/>
    <col min="27" max="27" width="5" style="6" hidden="1" customWidth="1"/>
    <col min="28" max="28" width="5.7109375" style="6" hidden="1" customWidth="1"/>
    <col min="29" max="29" width="4" style="6" hidden="1" customWidth="1"/>
    <col min="30" max="30" width="8.140625" style="6" hidden="1" customWidth="1"/>
    <col min="31" max="75" width="8.85546875" style="1" hidden="1" customWidth="1"/>
    <col min="76" max="235" width="9.140625" style="1" customWidth="1"/>
    <col min="236" max="255" width="0" style="1" hidden="1" customWidth="1"/>
    <col min="256" max="16384" width="12.5703125" style="1" hidden="1"/>
  </cols>
  <sheetData>
    <row r="1" spans="1:75" x14ac:dyDescent="0.25">
      <c r="B1" s="74" t="s">
        <v>141</v>
      </c>
    </row>
    <row r="2" spans="1:75" x14ac:dyDescent="0.25">
      <c r="B2" s="74" t="s">
        <v>142</v>
      </c>
      <c r="C2" s="78" t="s">
        <v>143</v>
      </c>
      <c r="D2" s="78"/>
    </row>
    <row r="3" spans="1:75" ht="15.75" customHeight="1" x14ac:dyDescent="0.25">
      <c r="A3" s="76" t="s">
        <v>1</v>
      </c>
      <c r="B3" s="76"/>
      <c r="C3" s="76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</row>
    <row r="4" spans="1:75" s="2" customFormat="1" ht="13.5" customHeight="1" x14ac:dyDescent="0.25">
      <c r="A4" s="3"/>
      <c r="B4" s="3" t="str">
        <f>"18 мая 2026 г."</f>
        <v>18 мая 2026 г.</v>
      </c>
      <c r="C4" s="3"/>
      <c r="D4" s="3"/>
    </row>
    <row r="5" spans="1:75" ht="15.75" customHeight="1" x14ac:dyDescent="0.25">
      <c r="A5" s="77" t="s">
        <v>79</v>
      </c>
      <c r="B5" s="77"/>
      <c r="C5" s="77"/>
      <c r="D5" s="7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75" ht="18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75" ht="29.25" customHeight="1" x14ac:dyDescent="0.25">
      <c r="A7" s="79" t="s">
        <v>137</v>
      </c>
      <c r="B7" s="79" t="s">
        <v>138</v>
      </c>
      <c r="C7" s="79" t="s">
        <v>73</v>
      </c>
      <c r="D7" s="79" t="s">
        <v>0</v>
      </c>
      <c r="E7" s="66" t="s">
        <v>2</v>
      </c>
      <c r="F7" s="7" t="s">
        <v>3</v>
      </c>
      <c r="G7" s="7" t="s">
        <v>65</v>
      </c>
      <c r="H7" s="7" t="s">
        <v>4</v>
      </c>
      <c r="I7" s="7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7" t="s">
        <v>10</v>
      </c>
      <c r="O7" s="7" t="s">
        <v>11</v>
      </c>
      <c r="P7" s="7" t="s">
        <v>12</v>
      </c>
      <c r="Q7" s="7" t="s">
        <v>13</v>
      </c>
      <c r="R7" s="79" t="s">
        <v>70</v>
      </c>
      <c r="S7" s="79"/>
      <c r="T7" s="79"/>
      <c r="U7" s="79"/>
      <c r="V7" s="9" t="s">
        <v>69</v>
      </c>
      <c r="W7" s="9"/>
      <c r="X7" s="9"/>
      <c r="Y7" s="9"/>
      <c r="Z7" s="9"/>
      <c r="AA7" s="9"/>
      <c r="AB7" s="9"/>
      <c r="AC7" s="9"/>
      <c r="AD7" s="79" t="s">
        <v>78</v>
      </c>
      <c r="AE7" s="10" t="s">
        <v>21</v>
      </c>
      <c r="AF7" s="10" t="s">
        <v>22</v>
      </c>
      <c r="AG7" s="10" t="s">
        <v>23</v>
      </c>
      <c r="AH7" s="10" t="s">
        <v>24</v>
      </c>
      <c r="AI7" s="10" t="s">
        <v>25</v>
      </c>
      <c r="AJ7" s="10" t="s">
        <v>26</v>
      </c>
      <c r="AK7" s="10" t="s">
        <v>27</v>
      </c>
      <c r="AL7" s="10" t="s">
        <v>28</v>
      </c>
      <c r="AM7" s="10" t="s">
        <v>29</v>
      </c>
      <c r="AN7" s="10" t="s">
        <v>30</v>
      </c>
      <c r="AO7" s="10" t="s">
        <v>31</v>
      </c>
      <c r="AP7" s="10" t="s">
        <v>32</v>
      </c>
      <c r="AQ7" s="10" t="s">
        <v>33</v>
      </c>
      <c r="AR7" s="10" t="s">
        <v>34</v>
      </c>
      <c r="AS7" s="10" t="s">
        <v>35</v>
      </c>
      <c r="AT7" s="10" t="s">
        <v>36</v>
      </c>
      <c r="AU7" s="10" t="s">
        <v>37</v>
      </c>
      <c r="AV7" s="10" t="s">
        <v>38</v>
      </c>
      <c r="AW7" s="10" t="s">
        <v>39</v>
      </c>
      <c r="AX7" s="10" t="s">
        <v>40</v>
      </c>
      <c r="AY7" s="10" t="s">
        <v>41</v>
      </c>
      <c r="AZ7" s="10" t="s">
        <v>42</v>
      </c>
      <c r="BA7" s="10" t="s">
        <v>43</v>
      </c>
      <c r="BB7" s="10" t="s">
        <v>44</v>
      </c>
      <c r="BC7" s="10" t="s">
        <v>45</v>
      </c>
      <c r="BD7" s="10" t="s">
        <v>46</v>
      </c>
      <c r="BE7" s="10" t="s">
        <v>47</v>
      </c>
      <c r="BF7" s="10" t="s">
        <v>48</v>
      </c>
      <c r="BG7" s="10" t="s">
        <v>49</v>
      </c>
      <c r="BH7" s="10" t="s">
        <v>50</v>
      </c>
      <c r="BI7" s="10" t="s">
        <v>51</v>
      </c>
      <c r="BJ7" s="10" t="s">
        <v>52</v>
      </c>
      <c r="BK7" s="10" t="s">
        <v>53</v>
      </c>
      <c r="BL7" s="10" t="s">
        <v>54</v>
      </c>
      <c r="BM7" s="10" t="s">
        <v>55</v>
      </c>
      <c r="BN7" s="10" t="s">
        <v>56</v>
      </c>
      <c r="BO7" s="10" t="s">
        <v>57</v>
      </c>
      <c r="BP7" s="10" t="s">
        <v>58</v>
      </c>
      <c r="BQ7" s="10" t="s">
        <v>59</v>
      </c>
      <c r="BR7" s="10" t="s">
        <v>60</v>
      </c>
      <c r="BS7" s="10" t="s">
        <v>61</v>
      </c>
      <c r="BT7" s="10" t="s">
        <v>62</v>
      </c>
      <c r="BU7" s="10" t="s">
        <v>63</v>
      </c>
      <c r="BV7" s="10" t="s">
        <v>64</v>
      </c>
      <c r="BW7" s="10"/>
    </row>
    <row r="8" spans="1:75" ht="15.75" customHeight="1" x14ac:dyDescent="0.25">
      <c r="A8" s="79"/>
      <c r="B8" s="79"/>
      <c r="C8" s="79"/>
      <c r="D8" s="79"/>
      <c r="E8" s="6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14</v>
      </c>
      <c r="S8" s="7" t="s">
        <v>15</v>
      </c>
      <c r="T8" s="7" t="s">
        <v>16</v>
      </c>
      <c r="U8" s="7" t="s">
        <v>17</v>
      </c>
      <c r="V8" s="7" t="s">
        <v>66</v>
      </c>
      <c r="W8" s="7" t="s">
        <v>18</v>
      </c>
      <c r="X8" s="7" t="s">
        <v>67</v>
      </c>
      <c r="Y8" s="7" t="s">
        <v>68</v>
      </c>
      <c r="Z8" s="7" t="s">
        <v>71</v>
      </c>
      <c r="AA8" s="7" t="s">
        <v>72</v>
      </c>
      <c r="AB8" s="7" t="s">
        <v>19</v>
      </c>
      <c r="AC8" s="7" t="s">
        <v>20</v>
      </c>
      <c r="AD8" s="79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x14ac:dyDescent="0.25">
      <c r="A9" s="12"/>
      <c r="B9" s="71" t="s">
        <v>82</v>
      </c>
      <c r="C9" s="12"/>
      <c r="D9" s="13"/>
    </row>
    <row r="10" spans="1:75" s="15" customFormat="1" ht="30.75" customHeight="1" x14ac:dyDescent="0.25">
      <c r="A10" s="12" t="str">
        <f>"5/4"</f>
        <v>5/4</v>
      </c>
      <c r="B10" s="72" t="s">
        <v>83</v>
      </c>
      <c r="C10" s="12" t="str">
        <f>"150"</f>
        <v>150</v>
      </c>
      <c r="D10" s="13">
        <v>132.7919445</v>
      </c>
      <c r="E10" s="67">
        <v>2.66</v>
      </c>
      <c r="F10" s="14">
        <v>7.0000000000000007E-2</v>
      </c>
      <c r="G10" s="14">
        <v>0</v>
      </c>
      <c r="H10" s="14">
        <v>0</v>
      </c>
      <c r="I10" s="14">
        <v>6.33</v>
      </c>
      <c r="J10" s="14">
        <v>14.03</v>
      </c>
      <c r="K10" s="14">
        <v>0.74</v>
      </c>
      <c r="L10" s="14">
        <v>0</v>
      </c>
      <c r="M10" s="14">
        <v>0</v>
      </c>
      <c r="N10" s="14">
        <v>0.06</v>
      </c>
      <c r="O10" s="14">
        <v>0.95</v>
      </c>
      <c r="P10" s="14">
        <v>176.33</v>
      </c>
      <c r="Q10" s="14">
        <v>103.75</v>
      </c>
      <c r="R10" s="14">
        <v>69.27</v>
      </c>
      <c r="S10" s="14">
        <v>10.9</v>
      </c>
      <c r="T10" s="14">
        <v>64.650000000000006</v>
      </c>
      <c r="U10" s="14">
        <v>0.27</v>
      </c>
      <c r="V10" s="14">
        <v>14.4</v>
      </c>
      <c r="W10" s="14">
        <v>12</v>
      </c>
      <c r="X10" s="14">
        <v>26.7</v>
      </c>
      <c r="Y10" s="14">
        <v>0.37</v>
      </c>
      <c r="Z10" s="14">
        <v>0.04</v>
      </c>
      <c r="AA10" s="14">
        <v>0.08</v>
      </c>
      <c r="AB10" s="14">
        <v>0.27</v>
      </c>
      <c r="AC10" s="14">
        <v>1.1599999999999999</v>
      </c>
      <c r="AD10" s="14">
        <v>0.31</v>
      </c>
      <c r="AE10" s="15">
        <v>0</v>
      </c>
      <c r="AF10" s="15">
        <v>1.18</v>
      </c>
      <c r="AG10" s="15">
        <v>1.1599999999999999</v>
      </c>
      <c r="AH10" s="15">
        <v>894.3</v>
      </c>
      <c r="AI10" s="15">
        <v>322.02</v>
      </c>
      <c r="AJ10" s="15">
        <v>301.17</v>
      </c>
      <c r="AK10" s="15">
        <v>337.57</v>
      </c>
      <c r="AL10" s="15">
        <v>98.93</v>
      </c>
      <c r="AM10" s="15">
        <v>676.04</v>
      </c>
      <c r="AN10" s="15">
        <v>490.33</v>
      </c>
      <c r="AO10" s="15">
        <v>1338.15</v>
      </c>
      <c r="AP10" s="15">
        <v>1191.01</v>
      </c>
      <c r="AQ10" s="15">
        <v>317.27</v>
      </c>
      <c r="AR10" s="15">
        <v>684.21</v>
      </c>
      <c r="AS10" s="15">
        <v>3022.65</v>
      </c>
      <c r="AT10" s="15">
        <v>0.6</v>
      </c>
      <c r="AU10" s="15">
        <v>740.79</v>
      </c>
      <c r="AV10" s="15">
        <v>541.74</v>
      </c>
      <c r="AW10" s="15">
        <v>369.07</v>
      </c>
      <c r="AX10" s="15">
        <v>169.21</v>
      </c>
      <c r="AY10" s="15">
        <v>0.63</v>
      </c>
      <c r="AZ10" s="15">
        <v>0.88</v>
      </c>
      <c r="BA10" s="15">
        <v>0.66</v>
      </c>
      <c r="BB10" s="15">
        <v>1.62</v>
      </c>
      <c r="BC10" s="15">
        <v>7.0000000000000007E-2</v>
      </c>
      <c r="BD10" s="15">
        <v>0.39</v>
      </c>
      <c r="BE10" s="15">
        <v>0.01</v>
      </c>
      <c r="BF10" s="15">
        <v>2.61</v>
      </c>
      <c r="BG10" s="15">
        <v>0</v>
      </c>
      <c r="BH10" s="15">
        <v>0.78</v>
      </c>
      <c r="BI10" s="15">
        <v>0.49</v>
      </c>
      <c r="BJ10" s="15">
        <v>0.37</v>
      </c>
      <c r="BK10" s="15">
        <v>0</v>
      </c>
      <c r="BL10" s="15">
        <v>0.82</v>
      </c>
      <c r="BM10" s="15">
        <v>0.23</v>
      </c>
      <c r="BN10" s="15">
        <v>19.93</v>
      </c>
      <c r="BO10" s="15">
        <v>0</v>
      </c>
      <c r="BP10" s="15">
        <v>0</v>
      </c>
      <c r="BQ10" s="15">
        <v>7.77</v>
      </c>
      <c r="BR10" s="15">
        <v>0.18</v>
      </c>
      <c r="BS10" s="15">
        <v>7.0000000000000007E-2</v>
      </c>
      <c r="BT10" s="15">
        <v>0</v>
      </c>
      <c r="BU10" s="15">
        <v>0</v>
      </c>
      <c r="BV10" s="15">
        <v>0</v>
      </c>
      <c r="BW10" s="15">
        <v>134.94</v>
      </c>
    </row>
    <row r="11" spans="1:75" s="15" customFormat="1" x14ac:dyDescent="0.25">
      <c r="A11" s="12" t="str">
        <f>"-"</f>
        <v>-</v>
      </c>
      <c r="B11" s="72" t="s">
        <v>84</v>
      </c>
      <c r="C11" s="12" t="str">
        <f>"5"</f>
        <v>5</v>
      </c>
      <c r="D11" s="13">
        <v>33.031999999999996</v>
      </c>
      <c r="E11" s="67">
        <v>2.36</v>
      </c>
      <c r="F11" s="14">
        <v>0.11</v>
      </c>
      <c r="G11" s="14">
        <v>0</v>
      </c>
      <c r="H11" s="14">
        <v>0</v>
      </c>
      <c r="I11" s="14">
        <v>7.0000000000000007E-2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7.0000000000000007E-2</v>
      </c>
      <c r="P11" s="14">
        <v>0.75</v>
      </c>
      <c r="Q11" s="14">
        <v>1.5</v>
      </c>
      <c r="R11" s="14">
        <v>1.2</v>
      </c>
      <c r="S11" s="14">
        <v>0</v>
      </c>
      <c r="T11" s="14">
        <v>1.5</v>
      </c>
      <c r="U11" s="14">
        <v>0.01</v>
      </c>
      <c r="V11" s="14">
        <v>20</v>
      </c>
      <c r="W11" s="14">
        <v>15</v>
      </c>
      <c r="X11" s="14">
        <v>22.5</v>
      </c>
      <c r="Y11" s="14">
        <v>0.05</v>
      </c>
      <c r="Z11" s="14">
        <v>0</v>
      </c>
      <c r="AA11" s="14">
        <v>0.01</v>
      </c>
      <c r="AB11" s="14">
        <v>0.01</v>
      </c>
      <c r="AC11" s="14">
        <v>0.01</v>
      </c>
      <c r="AD11" s="14">
        <v>0</v>
      </c>
      <c r="AE11" s="15">
        <v>0</v>
      </c>
      <c r="AF11" s="15">
        <v>2.1</v>
      </c>
      <c r="AG11" s="15">
        <v>2.0499999999999998</v>
      </c>
      <c r="AH11" s="15">
        <v>3.8</v>
      </c>
      <c r="AI11" s="15">
        <v>2.25</v>
      </c>
      <c r="AJ11" s="15">
        <v>0.85</v>
      </c>
      <c r="AK11" s="15">
        <v>2.35</v>
      </c>
      <c r="AL11" s="15">
        <v>2.15</v>
      </c>
      <c r="AM11" s="15">
        <v>2.1</v>
      </c>
      <c r="AN11" s="15">
        <v>1.8</v>
      </c>
      <c r="AO11" s="15">
        <v>1.3</v>
      </c>
      <c r="AP11" s="15">
        <v>2.85</v>
      </c>
      <c r="AQ11" s="15">
        <v>1.75</v>
      </c>
      <c r="AR11" s="15">
        <v>1.2</v>
      </c>
      <c r="AS11" s="15">
        <v>7.1</v>
      </c>
      <c r="AT11" s="15">
        <v>0</v>
      </c>
      <c r="AU11" s="15">
        <v>2.4</v>
      </c>
      <c r="AV11" s="15">
        <v>2.7</v>
      </c>
      <c r="AW11" s="15">
        <v>2.1</v>
      </c>
      <c r="AX11" s="15">
        <v>0.5</v>
      </c>
      <c r="AY11" s="15">
        <v>0.13</v>
      </c>
      <c r="AZ11" s="15">
        <v>0.06</v>
      </c>
      <c r="BA11" s="15">
        <v>0.03</v>
      </c>
      <c r="BB11" s="15">
        <v>0.08</v>
      </c>
      <c r="BC11" s="15">
        <v>0.09</v>
      </c>
      <c r="BD11" s="15">
        <v>0.4</v>
      </c>
      <c r="BE11" s="15">
        <v>0</v>
      </c>
      <c r="BF11" s="15">
        <v>1.1000000000000001</v>
      </c>
      <c r="BG11" s="15">
        <v>0</v>
      </c>
      <c r="BH11" s="15">
        <v>0.34</v>
      </c>
      <c r="BI11" s="15">
        <v>0</v>
      </c>
      <c r="BJ11" s="15">
        <v>0</v>
      </c>
      <c r="BK11" s="15">
        <v>0</v>
      </c>
      <c r="BL11" s="15">
        <v>0.08</v>
      </c>
      <c r="BM11" s="15">
        <v>0.12</v>
      </c>
      <c r="BN11" s="15">
        <v>0.9</v>
      </c>
      <c r="BO11" s="15">
        <v>0</v>
      </c>
      <c r="BP11" s="15">
        <v>0</v>
      </c>
      <c r="BQ11" s="15">
        <v>0.05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1.25</v>
      </c>
    </row>
    <row r="12" spans="1:75" s="15" customFormat="1" x14ac:dyDescent="0.25">
      <c r="A12" s="12" t="str">
        <f>"-"</f>
        <v>-</v>
      </c>
      <c r="B12" s="72" t="s">
        <v>85</v>
      </c>
      <c r="C12" s="12" t="str">
        <f>"25"</f>
        <v>25</v>
      </c>
      <c r="D12" s="13">
        <v>67.379999999999981</v>
      </c>
      <c r="E12" s="67">
        <v>0.13</v>
      </c>
      <c r="F12" s="14">
        <v>0</v>
      </c>
      <c r="G12" s="14">
        <v>0</v>
      </c>
      <c r="H12" s="14">
        <v>0</v>
      </c>
      <c r="I12" s="14">
        <v>0.83</v>
      </c>
      <c r="J12" s="14">
        <v>11.7</v>
      </c>
      <c r="K12" s="14">
        <v>0.8</v>
      </c>
      <c r="L12" s="14">
        <v>0</v>
      </c>
      <c r="M12" s="14">
        <v>0</v>
      </c>
      <c r="N12" s="14">
        <v>0.08</v>
      </c>
      <c r="O12" s="14">
        <v>0.4</v>
      </c>
      <c r="P12" s="14">
        <v>107.25</v>
      </c>
      <c r="Q12" s="14">
        <v>32.75</v>
      </c>
      <c r="R12" s="14">
        <v>5.5</v>
      </c>
      <c r="S12" s="14">
        <v>8.25</v>
      </c>
      <c r="T12" s="14">
        <v>21.25</v>
      </c>
      <c r="U12" s="14">
        <v>0.5</v>
      </c>
      <c r="V12" s="14">
        <v>0</v>
      </c>
      <c r="W12" s="14">
        <v>0</v>
      </c>
      <c r="X12" s="14">
        <v>0</v>
      </c>
      <c r="Y12" s="14">
        <v>0.43</v>
      </c>
      <c r="Z12" s="14">
        <v>0.04</v>
      </c>
      <c r="AA12" s="14">
        <v>0.01</v>
      </c>
      <c r="AB12" s="14">
        <v>0.4</v>
      </c>
      <c r="AC12" s="14">
        <v>0.75</v>
      </c>
      <c r="AD12" s="14">
        <v>0</v>
      </c>
      <c r="AE12" s="15">
        <v>0</v>
      </c>
      <c r="AF12" s="15">
        <v>0</v>
      </c>
      <c r="AG12" s="15">
        <v>0</v>
      </c>
      <c r="AH12" s="15">
        <v>147.75</v>
      </c>
      <c r="AI12" s="15">
        <v>49.75</v>
      </c>
      <c r="AJ12" s="15">
        <v>29.25</v>
      </c>
      <c r="AK12" s="15">
        <v>58.5</v>
      </c>
      <c r="AL12" s="15">
        <v>22</v>
      </c>
      <c r="AM12" s="15">
        <v>105</v>
      </c>
      <c r="AN12" s="15">
        <v>65.25</v>
      </c>
      <c r="AO12" s="15">
        <v>90.75</v>
      </c>
      <c r="AP12" s="15">
        <v>75.25</v>
      </c>
      <c r="AQ12" s="15">
        <v>40.25</v>
      </c>
      <c r="AR12" s="15">
        <v>70</v>
      </c>
      <c r="AS12" s="15">
        <v>581.25</v>
      </c>
      <c r="AT12" s="15">
        <v>0</v>
      </c>
      <c r="AU12" s="15">
        <v>189.25</v>
      </c>
      <c r="AV12" s="15">
        <v>82.75</v>
      </c>
      <c r="AW12" s="15">
        <v>55.5</v>
      </c>
      <c r="AX12" s="15">
        <v>43.25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0.01</v>
      </c>
      <c r="BE12" s="15">
        <v>0</v>
      </c>
      <c r="BF12" s="15">
        <v>0.08</v>
      </c>
      <c r="BG12" s="15">
        <v>0</v>
      </c>
      <c r="BH12" s="15">
        <v>0.04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0.28999999999999998</v>
      </c>
      <c r="BO12" s="15">
        <v>0</v>
      </c>
      <c r="BP12" s="15">
        <v>0</v>
      </c>
      <c r="BQ12" s="15">
        <v>0.22</v>
      </c>
      <c r="BR12" s="15">
        <v>0.01</v>
      </c>
      <c r="BS12" s="15">
        <v>0</v>
      </c>
      <c r="BT12" s="15">
        <v>0</v>
      </c>
      <c r="BU12" s="15">
        <v>0</v>
      </c>
      <c r="BV12" s="15">
        <v>0</v>
      </c>
      <c r="BW12" s="15">
        <v>8.5299999999999994</v>
      </c>
    </row>
    <row r="13" spans="1:75" s="15" customFormat="1" x14ac:dyDescent="0.25">
      <c r="A13" s="12" t="str">
        <f>"4/13"</f>
        <v>4/13</v>
      </c>
      <c r="B13" s="72" t="s">
        <v>86</v>
      </c>
      <c r="C13" s="12" t="str">
        <f>"6"</f>
        <v>6</v>
      </c>
      <c r="D13" s="13">
        <v>21.036000000000001</v>
      </c>
      <c r="E13" s="67">
        <v>0.92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0.12</v>
      </c>
      <c r="O13" s="14">
        <v>0.26</v>
      </c>
      <c r="P13" s="14">
        <v>66</v>
      </c>
      <c r="Q13" s="14">
        <v>6</v>
      </c>
      <c r="R13" s="14">
        <v>60</v>
      </c>
      <c r="S13" s="14">
        <v>3.3</v>
      </c>
      <c r="T13" s="14">
        <v>36</v>
      </c>
      <c r="U13" s="14">
        <v>0.04</v>
      </c>
      <c r="V13" s="14">
        <v>12.6</v>
      </c>
      <c r="W13" s="14">
        <v>10.199999999999999</v>
      </c>
      <c r="X13" s="14">
        <v>14.28</v>
      </c>
      <c r="Y13" s="14">
        <v>0.02</v>
      </c>
      <c r="Z13" s="14">
        <v>0</v>
      </c>
      <c r="AA13" s="14">
        <v>0.02</v>
      </c>
      <c r="AB13" s="14">
        <v>0.01</v>
      </c>
      <c r="AC13" s="14">
        <v>0.41</v>
      </c>
      <c r="AD13" s="14">
        <v>0.04</v>
      </c>
      <c r="AE13" s="15">
        <v>0</v>
      </c>
      <c r="AF13" s="15">
        <v>94.2</v>
      </c>
      <c r="AG13" s="15">
        <v>70.2</v>
      </c>
      <c r="AH13" s="15">
        <v>138</v>
      </c>
      <c r="AI13" s="15">
        <v>94.8</v>
      </c>
      <c r="AJ13" s="15">
        <v>33.6</v>
      </c>
      <c r="AK13" s="15">
        <v>57</v>
      </c>
      <c r="AL13" s="15">
        <v>42</v>
      </c>
      <c r="AM13" s="15">
        <v>80.400000000000006</v>
      </c>
      <c r="AN13" s="15">
        <v>45.6</v>
      </c>
      <c r="AO13" s="15">
        <v>52.2</v>
      </c>
      <c r="AP13" s="15">
        <v>93.6</v>
      </c>
      <c r="AQ13" s="15">
        <v>42</v>
      </c>
      <c r="AR13" s="15">
        <v>30.6</v>
      </c>
      <c r="AS13" s="15">
        <v>310.2</v>
      </c>
      <c r="AT13" s="15">
        <v>0</v>
      </c>
      <c r="AU13" s="15">
        <v>163.80000000000001</v>
      </c>
      <c r="AV13" s="15">
        <v>77.400000000000006</v>
      </c>
      <c r="AW13" s="15">
        <v>83.4</v>
      </c>
      <c r="AX13" s="15">
        <v>12.9</v>
      </c>
      <c r="AY13" s="15">
        <v>0</v>
      </c>
      <c r="AZ13" s="15">
        <v>0.01</v>
      </c>
      <c r="BA13" s="15">
        <v>0.02</v>
      </c>
      <c r="BB13" s="15">
        <v>0.06</v>
      </c>
      <c r="BC13" s="15">
        <v>0.08</v>
      </c>
      <c r="BD13" s="15">
        <v>0.2</v>
      </c>
      <c r="BE13" s="15">
        <v>0.02</v>
      </c>
      <c r="BF13" s="15">
        <v>0.42</v>
      </c>
      <c r="BG13" s="15">
        <v>0.01</v>
      </c>
      <c r="BH13" s="15">
        <v>0.09</v>
      </c>
      <c r="BI13" s="15">
        <v>0.01</v>
      </c>
      <c r="BJ13" s="15">
        <v>0</v>
      </c>
      <c r="BK13" s="15">
        <v>0</v>
      </c>
      <c r="BL13" s="15">
        <v>0.03</v>
      </c>
      <c r="BM13" s="15">
        <v>0.04</v>
      </c>
      <c r="BN13" s="15">
        <v>0.31</v>
      </c>
      <c r="BO13" s="15">
        <v>0</v>
      </c>
      <c r="BP13" s="15">
        <v>0</v>
      </c>
      <c r="BQ13" s="15">
        <v>0.04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2.4500000000000002</v>
      </c>
    </row>
    <row r="14" spans="1:75" s="10" customFormat="1" x14ac:dyDescent="0.25">
      <c r="A14" s="12" t="str">
        <f>"29/10"</f>
        <v>29/10</v>
      </c>
      <c r="B14" s="72" t="s">
        <v>87</v>
      </c>
      <c r="C14" s="12" t="str">
        <f>"180"</f>
        <v>180</v>
      </c>
      <c r="D14" s="13">
        <v>33.736764292682913</v>
      </c>
      <c r="E14" s="68">
        <v>0</v>
      </c>
      <c r="F14" s="13">
        <v>0</v>
      </c>
      <c r="G14" s="13">
        <v>0</v>
      </c>
      <c r="H14" s="13">
        <v>0</v>
      </c>
      <c r="I14" s="13">
        <v>8.65</v>
      </c>
      <c r="J14" s="13">
        <v>0</v>
      </c>
      <c r="K14" s="13">
        <v>7.0000000000000007E-2</v>
      </c>
      <c r="L14" s="13">
        <v>0</v>
      </c>
      <c r="M14" s="13">
        <v>0</v>
      </c>
      <c r="N14" s="13">
        <v>0.09</v>
      </c>
      <c r="O14" s="13">
        <v>0.04</v>
      </c>
      <c r="P14" s="13">
        <v>0.25</v>
      </c>
      <c r="Q14" s="13">
        <v>2.67</v>
      </c>
      <c r="R14" s="13">
        <v>0.83</v>
      </c>
      <c r="S14" s="13">
        <v>0.17</v>
      </c>
      <c r="T14" s="13">
        <v>0.31</v>
      </c>
      <c r="U14" s="13">
        <v>0.03</v>
      </c>
      <c r="V14" s="13">
        <v>0</v>
      </c>
      <c r="W14" s="13">
        <v>0.13</v>
      </c>
      <c r="X14" s="13">
        <v>0.03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0.24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0.01</v>
      </c>
      <c r="BD14" s="10">
        <v>0</v>
      </c>
      <c r="BE14" s="10">
        <v>0</v>
      </c>
      <c r="BF14" s="10">
        <v>0.02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0.02</v>
      </c>
      <c r="BO14" s="10">
        <v>0</v>
      </c>
      <c r="BP14" s="10">
        <v>0</v>
      </c>
      <c r="BQ14" s="10">
        <v>0.02</v>
      </c>
      <c r="BR14" s="10">
        <v>0.02</v>
      </c>
      <c r="BS14" s="10">
        <v>0</v>
      </c>
      <c r="BT14" s="10">
        <v>0</v>
      </c>
      <c r="BU14" s="10">
        <v>0</v>
      </c>
      <c r="BV14" s="10">
        <v>0</v>
      </c>
      <c r="BW14" s="10">
        <v>176.96</v>
      </c>
    </row>
    <row r="15" spans="1:75" s="17" customFormat="1" ht="16.5" customHeight="1" x14ac:dyDescent="0.25">
      <c r="A15" s="69"/>
      <c r="B15" s="73" t="s">
        <v>88</v>
      </c>
      <c r="C15" s="69"/>
      <c r="D15" s="70">
        <v>287.98</v>
      </c>
      <c r="E15" s="16">
        <v>6.06</v>
      </c>
      <c r="F15" s="16">
        <v>0.18</v>
      </c>
      <c r="G15" s="16">
        <v>0</v>
      </c>
      <c r="H15" s="16">
        <v>0</v>
      </c>
      <c r="I15" s="16">
        <v>15.87</v>
      </c>
      <c r="J15" s="16">
        <v>25.73</v>
      </c>
      <c r="K15" s="16">
        <v>1.6</v>
      </c>
      <c r="L15" s="16">
        <v>0</v>
      </c>
      <c r="M15" s="16">
        <v>0</v>
      </c>
      <c r="N15" s="16">
        <v>0.34</v>
      </c>
      <c r="O15" s="16">
        <v>1.72</v>
      </c>
      <c r="P15" s="16">
        <v>350.57</v>
      </c>
      <c r="Q15" s="16">
        <v>146.66999999999999</v>
      </c>
      <c r="R15" s="16">
        <v>136.80000000000001</v>
      </c>
      <c r="S15" s="16">
        <v>22.62</v>
      </c>
      <c r="T15" s="16">
        <v>123.7</v>
      </c>
      <c r="U15" s="16">
        <v>0.86</v>
      </c>
      <c r="V15" s="16">
        <v>47</v>
      </c>
      <c r="W15" s="16">
        <v>37.33</v>
      </c>
      <c r="X15" s="16">
        <v>63.51</v>
      </c>
      <c r="Y15" s="16">
        <v>0.87</v>
      </c>
      <c r="Z15" s="16">
        <v>0.08</v>
      </c>
      <c r="AA15" s="16">
        <v>0.12</v>
      </c>
      <c r="AB15" s="16">
        <v>0.68</v>
      </c>
      <c r="AC15" s="16">
        <v>2.33</v>
      </c>
      <c r="AD15" s="16">
        <v>0.59</v>
      </c>
      <c r="AE15" s="17">
        <v>0</v>
      </c>
      <c r="AF15" s="17">
        <v>97.48</v>
      </c>
      <c r="AG15" s="17">
        <v>73.41</v>
      </c>
      <c r="AH15" s="17">
        <v>1183.8499999999999</v>
      </c>
      <c r="AI15" s="17">
        <v>468.82</v>
      </c>
      <c r="AJ15" s="17">
        <v>364.87</v>
      </c>
      <c r="AK15" s="17">
        <v>455.42</v>
      </c>
      <c r="AL15" s="17">
        <v>165.08</v>
      </c>
      <c r="AM15" s="17">
        <v>863.54</v>
      </c>
      <c r="AN15" s="17">
        <v>602.98</v>
      </c>
      <c r="AO15" s="17">
        <v>1482.4</v>
      </c>
      <c r="AP15" s="17">
        <v>1362.71</v>
      </c>
      <c r="AQ15" s="17">
        <v>401.27</v>
      </c>
      <c r="AR15" s="17">
        <v>786.01</v>
      </c>
      <c r="AS15" s="17">
        <v>3921.2</v>
      </c>
      <c r="AT15" s="17">
        <v>0.6</v>
      </c>
      <c r="AU15" s="17">
        <v>1096.24</v>
      </c>
      <c r="AV15" s="17">
        <v>704.59</v>
      </c>
      <c r="AW15" s="17">
        <v>510.07</v>
      </c>
      <c r="AX15" s="17">
        <v>225.86</v>
      </c>
      <c r="AY15" s="17">
        <v>0.76</v>
      </c>
      <c r="AZ15" s="17">
        <v>0.95</v>
      </c>
      <c r="BA15" s="17">
        <v>0.72</v>
      </c>
      <c r="BB15" s="17">
        <v>1.76</v>
      </c>
      <c r="BC15" s="17">
        <v>0.24</v>
      </c>
      <c r="BD15" s="17">
        <v>0.99</v>
      </c>
      <c r="BE15" s="17">
        <v>0.03</v>
      </c>
      <c r="BF15" s="17">
        <v>4.2300000000000004</v>
      </c>
      <c r="BG15" s="17">
        <v>0.01</v>
      </c>
      <c r="BH15" s="17">
        <v>1.25</v>
      </c>
      <c r="BI15" s="17">
        <v>0.5</v>
      </c>
      <c r="BJ15" s="17">
        <v>0.37</v>
      </c>
      <c r="BK15" s="17">
        <v>0</v>
      </c>
      <c r="BL15" s="17">
        <v>0.92</v>
      </c>
      <c r="BM15" s="17">
        <v>0.39</v>
      </c>
      <c r="BN15" s="17">
        <v>21.46</v>
      </c>
      <c r="BO15" s="17">
        <v>0</v>
      </c>
      <c r="BP15" s="17">
        <v>0</v>
      </c>
      <c r="BQ15" s="17">
        <v>8.09</v>
      </c>
      <c r="BR15" s="17">
        <v>0.2</v>
      </c>
      <c r="BS15" s="17">
        <v>7.0000000000000007E-2</v>
      </c>
      <c r="BT15" s="17">
        <v>0</v>
      </c>
      <c r="BU15" s="17">
        <v>0</v>
      </c>
      <c r="BV15" s="17">
        <v>0</v>
      </c>
      <c r="BW15" s="17">
        <v>324.13</v>
      </c>
    </row>
    <row r="16" spans="1:75" x14ac:dyDescent="0.25">
      <c r="A16" s="12"/>
      <c r="B16" s="71" t="s">
        <v>139</v>
      </c>
      <c r="C16" s="12"/>
      <c r="D16" s="13"/>
    </row>
    <row r="17" spans="1:75" s="10" customFormat="1" x14ac:dyDescent="0.25">
      <c r="A17" s="12" t="str">
        <f>"-"</f>
        <v>-</v>
      </c>
      <c r="B17" s="72" t="s">
        <v>89</v>
      </c>
      <c r="C17" s="12" t="str">
        <f>"180"</f>
        <v>180</v>
      </c>
      <c r="D17" s="13">
        <v>77.831999999999994</v>
      </c>
      <c r="E17" s="68">
        <v>0</v>
      </c>
      <c r="F17" s="13">
        <v>0</v>
      </c>
      <c r="G17" s="13">
        <v>0</v>
      </c>
      <c r="H17" s="13">
        <v>0</v>
      </c>
      <c r="I17" s="13">
        <v>17.82</v>
      </c>
      <c r="J17" s="13">
        <v>0.36</v>
      </c>
      <c r="K17" s="13">
        <v>0.36</v>
      </c>
      <c r="L17" s="13">
        <v>0</v>
      </c>
      <c r="M17" s="13">
        <v>0</v>
      </c>
      <c r="N17" s="13">
        <v>0.9</v>
      </c>
      <c r="O17" s="13">
        <v>0.54</v>
      </c>
      <c r="P17" s="13">
        <v>10.8</v>
      </c>
      <c r="Q17" s="13">
        <v>216</v>
      </c>
      <c r="R17" s="13">
        <v>12.6</v>
      </c>
      <c r="S17" s="13">
        <v>7.2</v>
      </c>
      <c r="T17" s="13">
        <v>12.6</v>
      </c>
      <c r="U17" s="13">
        <v>2.52</v>
      </c>
      <c r="V17" s="13">
        <v>0</v>
      </c>
      <c r="W17" s="13">
        <v>0</v>
      </c>
      <c r="X17" s="13">
        <v>0</v>
      </c>
      <c r="Y17" s="13">
        <v>0.18</v>
      </c>
      <c r="Z17" s="13">
        <v>0.02</v>
      </c>
      <c r="AA17" s="13">
        <v>0.02</v>
      </c>
      <c r="AB17" s="13">
        <v>0.18</v>
      </c>
      <c r="AC17" s="13">
        <v>0.36</v>
      </c>
      <c r="AD17" s="13">
        <v>3.6</v>
      </c>
      <c r="AE17" s="10">
        <v>0.36</v>
      </c>
      <c r="AF17" s="10">
        <v>0</v>
      </c>
      <c r="AG17" s="10">
        <v>0</v>
      </c>
      <c r="AH17" s="10">
        <v>25.2</v>
      </c>
      <c r="AI17" s="10">
        <v>25.2</v>
      </c>
      <c r="AJ17" s="10">
        <v>3.6</v>
      </c>
      <c r="AK17" s="10">
        <v>14.4</v>
      </c>
      <c r="AL17" s="10">
        <v>3.6</v>
      </c>
      <c r="AM17" s="10">
        <v>12.6</v>
      </c>
      <c r="AN17" s="10">
        <v>23.4</v>
      </c>
      <c r="AO17" s="10">
        <v>14.4</v>
      </c>
      <c r="AP17" s="10">
        <v>104.4</v>
      </c>
      <c r="AQ17" s="10">
        <v>9</v>
      </c>
      <c r="AR17" s="10">
        <v>19.8</v>
      </c>
      <c r="AS17" s="10">
        <v>57.6</v>
      </c>
      <c r="AT17" s="10">
        <v>0</v>
      </c>
      <c r="AU17" s="10">
        <v>18</v>
      </c>
      <c r="AV17" s="10">
        <v>21.6</v>
      </c>
      <c r="AW17" s="10">
        <v>9</v>
      </c>
      <c r="AX17" s="10">
        <v>7.2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158.58000000000001</v>
      </c>
    </row>
    <row r="18" spans="1:75" s="17" customFormat="1" x14ac:dyDescent="0.25">
      <c r="A18" s="69"/>
      <c r="B18" s="73" t="s">
        <v>140</v>
      </c>
      <c r="C18" s="69"/>
      <c r="D18" s="70">
        <v>77.83</v>
      </c>
      <c r="E18" s="16">
        <v>0</v>
      </c>
      <c r="F18" s="16">
        <v>0</v>
      </c>
      <c r="G18" s="16">
        <v>0</v>
      </c>
      <c r="H18" s="16">
        <v>0</v>
      </c>
      <c r="I18" s="16">
        <v>17.82</v>
      </c>
      <c r="J18" s="16">
        <v>0.36</v>
      </c>
      <c r="K18" s="16">
        <v>0.36</v>
      </c>
      <c r="L18" s="16">
        <v>0</v>
      </c>
      <c r="M18" s="16">
        <v>0</v>
      </c>
      <c r="N18" s="16">
        <v>0.9</v>
      </c>
      <c r="O18" s="16">
        <v>0.54</v>
      </c>
      <c r="P18" s="16">
        <v>10.8</v>
      </c>
      <c r="Q18" s="16">
        <v>216</v>
      </c>
      <c r="R18" s="16">
        <v>12.6</v>
      </c>
      <c r="S18" s="16">
        <v>7.2</v>
      </c>
      <c r="T18" s="16">
        <v>12.6</v>
      </c>
      <c r="U18" s="16">
        <v>2.52</v>
      </c>
      <c r="V18" s="16">
        <v>0</v>
      </c>
      <c r="W18" s="16">
        <v>0</v>
      </c>
      <c r="X18" s="16">
        <v>0</v>
      </c>
      <c r="Y18" s="16">
        <v>0.18</v>
      </c>
      <c r="Z18" s="16">
        <v>0.02</v>
      </c>
      <c r="AA18" s="16">
        <v>0.02</v>
      </c>
      <c r="AB18" s="16">
        <v>0.18</v>
      </c>
      <c r="AC18" s="16">
        <v>0.36</v>
      </c>
      <c r="AD18" s="16">
        <v>3.6</v>
      </c>
      <c r="AE18" s="17">
        <v>0.36</v>
      </c>
      <c r="AF18" s="17">
        <v>0</v>
      </c>
      <c r="AG18" s="17">
        <v>0</v>
      </c>
      <c r="AH18" s="17">
        <v>25.2</v>
      </c>
      <c r="AI18" s="17">
        <v>25.2</v>
      </c>
      <c r="AJ18" s="17">
        <v>3.6</v>
      </c>
      <c r="AK18" s="17">
        <v>14.4</v>
      </c>
      <c r="AL18" s="17">
        <v>3.6</v>
      </c>
      <c r="AM18" s="17">
        <v>12.6</v>
      </c>
      <c r="AN18" s="17">
        <v>23.4</v>
      </c>
      <c r="AO18" s="17">
        <v>14.4</v>
      </c>
      <c r="AP18" s="17">
        <v>104.4</v>
      </c>
      <c r="AQ18" s="17">
        <v>9</v>
      </c>
      <c r="AR18" s="17">
        <v>19.8</v>
      </c>
      <c r="AS18" s="17">
        <v>57.6</v>
      </c>
      <c r="AT18" s="17">
        <v>0</v>
      </c>
      <c r="AU18" s="17">
        <v>18</v>
      </c>
      <c r="AV18" s="17">
        <v>21.6</v>
      </c>
      <c r="AW18" s="17">
        <v>9</v>
      </c>
      <c r="AX18" s="17">
        <v>7.2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158.58000000000001</v>
      </c>
    </row>
    <row r="19" spans="1:75" x14ac:dyDescent="0.25">
      <c r="A19" s="12"/>
      <c r="B19" s="71" t="s">
        <v>90</v>
      </c>
      <c r="C19" s="12"/>
      <c r="D19" s="13"/>
    </row>
    <row r="20" spans="1:75" s="15" customFormat="1" ht="33" customHeight="1" x14ac:dyDescent="0.25">
      <c r="A20" s="12" t="str">
        <f>"6/2"</f>
        <v>6/2</v>
      </c>
      <c r="B20" s="72" t="s">
        <v>91</v>
      </c>
      <c r="C20" s="12" t="str">
        <f>"180"</f>
        <v>180</v>
      </c>
      <c r="D20" s="13">
        <v>50.967520199999996</v>
      </c>
      <c r="E20" s="67">
        <v>0.56999999999999995</v>
      </c>
      <c r="F20" s="14">
        <v>1.17</v>
      </c>
      <c r="G20" s="14">
        <v>0</v>
      </c>
      <c r="H20" s="14">
        <v>0</v>
      </c>
      <c r="I20" s="14">
        <v>2.76</v>
      </c>
      <c r="J20" s="14">
        <v>3.01</v>
      </c>
      <c r="K20" s="14">
        <v>1.26</v>
      </c>
      <c r="L20" s="14">
        <v>0</v>
      </c>
      <c r="M20" s="14">
        <v>0</v>
      </c>
      <c r="N20" s="14">
        <v>0.23</v>
      </c>
      <c r="O20" s="14">
        <v>1.01</v>
      </c>
      <c r="P20" s="14">
        <v>178.33</v>
      </c>
      <c r="Q20" s="14">
        <v>564.38</v>
      </c>
      <c r="R20" s="14">
        <v>72.790000000000006</v>
      </c>
      <c r="S20" s="14">
        <v>46.58</v>
      </c>
      <c r="T20" s="14">
        <v>66.989999999999995</v>
      </c>
      <c r="U20" s="14">
        <v>1.0900000000000001</v>
      </c>
      <c r="V20" s="14">
        <v>2.16</v>
      </c>
      <c r="W20" s="14">
        <v>1163.23</v>
      </c>
      <c r="X20" s="14">
        <v>246.22</v>
      </c>
      <c r="Y20" s="14">
        <v>1.34</v>
      </c>
      <c r="Z20" s="14">
        <v>0.06</v>
      </c>
      <c r="AA20" s="14">
        <v>7.0000000000000007E-2</v>
      </c>
      <c r="AB20" s="14">
        <v>1.01</v>
      </c>
      <c r="AC20" s="14">
        <v>1.62</v>
      </c>
      <c r="AD20" s="14">
        <v>18.04</v>
      </c>
      <c r="AE20" s="15">
        <v>0</v>
      </c>
      <c r="AF20" s="15">
        <v>0</v>
      </c>
      <c r="AG20" s="15">
        <v>0</v>
      </c>
      <c r="AH20" s="15">
        <v>57.1</v>
      </c>
      <c r="AI20" s="15">
        <v>58.18</v>
      </c>
      <c r="AJ20" s="15">
        <v>25.34</v>
      </c>
      <c r="AK20" s="15">
        <v>97.38</v>
      </c>
      <c r="AL20" s="15">
        <v>12.21</v>
      </c>
      <c r="AM20" s="15">
        <v>50.24</v>
      </c>
      <c r="AN20" s="15">
        <v>78.77</v>
      </c>
      <c r="AO20" s="15">
        <v>178.48</v>
      </c>
      <c r="AP20" s="15">
        <v>193.47</v>
      </c>
      <c r="AQ20" s="15">
        <v>29.31</v>
      </c>
      <c r="AR20" s="15">
        <v>36.770000000000003</v>
      </c>
      <c r="AS20" s="15">
        <v>299.88</v>
      </c>
      <c r="AT20" s="15">
        <v>0.57999999999999996</v>
      </c>
      <c r="AU20" s="15">
        <v>168.3</v>
      </c>
      <c r="AV20" s="15">
        <v>127.5</v>
      </c>
      <c r="AW20" s="15">
        <v>41.64</v>
      </c>
      <c r="AX20" s="15">
        <v>32.130000000000003</v>
      </c>
      <c r="AY20" s="15">
        <v>0.05</v>
      </c>
      <c r="AZ20" s="15">
        <v>0.02</v>
      </c>
      <c r="BA20" s="15">
        <v>0.01</v>
      </c>
      <c r="BB20" s="15">
        <v>0.03</v>
      </c>
      <c r="BC20" s="15">
        <v>0.03</v>
      </c>
      <c r="BD20" s="15">
        <v>0.36</v>
      </c>
      <c r="BE20" s="15">
        <v>0</v>
      </c>
      <c r="BF20" s="15">
        <v>8.81</v>
      </c>
      <c r="BG20" s="15">
        <v>0</v>
      </c>
      <c r="BH20" s="15">
        <v>10.07</v>
      </c>
      <c r="BI20" s="15">
        <v>0.73</v>
      </c>
      <c r="BJ20" s="15">
        <v>0.08</v>
      </c>
      <c r="BK20" s="15">
        <v>0</v>
      </c>
      <c r="BL20" s="15">
        <v>0.03</v>
      </c>
      <c r="BM20" s="15">
        <v>0.4</v>
      </c>
      <c r="BN20" s="15">
        <v>13.19</v>
      </c>
      <c r="BO20" s="15">
        <v>0.01</v>
      </c>
      <c r="BP20" s="15">
        <v>0</v>
      </c>
      <c r="BQ20" s="15">
        <v>3.86</v>
      </c>
      <c r="BR20" s="15">
        <v>0.08</v>
      </c>
      <c r="BS20" s="15">
        <v>0.01</v>
      </c>
      <c r="BT20" s="15">
        <v>0</v>
      </c>
      <c r="BU20" s="15">
        <v>0</v>
      </c>
      <c r="BV20" s="15">
        <v>0</v>
      </c>
      <c r="BW20" s="15">
        <v>210.7</v>
      </c>
    </row>
    <row r="21" spans="1:75" s="15" customFormat="1" ht="33" customHeight="1" x14ac:dyDescent="0.25">
      <c r="A21" s="12" t="str">
        <f>"40/3"</f>
        <v>40/3</v>
      </c>
      <c r="B21" s="72" t="s">
        <v>92</v>
      </c>
      <c r="C21" s="12" t="str">
        <f>"130"</f>
        <v>130</v>
      </c>
      <c r="D21" s="13">
        <v>160.27210744999999</v>
      </c>
      <c r="E21" s="67">
        <v>1.94</v>
      </c>
      <c r="F21" s="14">
        <v>0.08</v>
      </c>
      <c r="G21" s="14">
        <v>0</v>
      </c>
      <c r="H21" s="14">
        <v>0</v>
      </c>
      <c r="I21" s="14">
        <v>2.41</v>
      </c>
      <c r="J21" s="14">
        <v>21.34</v>
      </c>
      <c r="K21" s="14">
        <v>5.01</v>
      </c>
      <c r="L21" s="14">
        <v>0</v>
      </c>
      <c r="M21" s="14">
        <v>0</v>
      </c>
      <c r="N21" s="14">
        <v>7.0000000000000007E-2</v>
      </c>
      <c r="O21" s="14">
        <v>1.37</v>
      </c>
      <c r="P21" s="14">
        <v>149.33000000000001</v>
      </c>
      <c r="Q21" s="14">
        <v>392.45</v>
      </c>
      <c r="R21" s="14">
        <v>45.82</v>
      </c>
      <c r="S21" s="14">
        <v>100.47</v>
      </c>
      <c r="T21" s="14">
        <v>147.84</v>
      </c>
      <c r="U21" s="14">
        <v>3.05</v>
      </c>
      <c r="V21" s="14">
        <v>8.58</v>
      </c>
      <c r="W21" s="14">
        <v>1457.56</v>
      </c>
      <c r="X21" s="14">
        <v>318.39999999999998</v>
      </c>
      <c r="Y21" s="14">
        <v>0.73</v>
      </c>
      <c r="Z21" s="14">
        <v>0.16</v>
      </c>
      <c r="AA21" s="14">
        <v>0.1</v>
      </c>
      <c r="AB21" s="14">
        <v>1.85</v>
      </c>
      <c r="AC21" s="14">
        <v>3.73</v>
      </c>
      <c r="AD21" s="14">
        <v>6.27</v>
      </c>
      <c r="AE21" s="15">
        <v>0</v>
      </c>
      <c r="AF21" s="15">
        <v>0</v>
      </c>
      <c r="AG21" s="15">
        <v>0</v>
      </c>
      <c r="AH21" s="15">
        <v>314.66000000000003</v>
      </c>
      <c r="AI21" s="15">
        <v>228.28</v>
      </c>
      <c r="AJ21" s="15">
        <v>137.43</v>
      </c>
      <c r="AK21" s="15">
        <v>207.54</v>
      </c>
      <c r="AL21" s="15">
        <v>75.73</v>
      </c>
      <c r="AM21" s="15">
        <v>250.98</v>
      </c>
      <c r="AN21" s="15">
        <v>259.44</v>
      </c>
      <c r="AO21" s="15">
        <v>519.66999999999996</v>
      </c>
      <c r="AP21" s="15">
        <v>519.5</v>
      </c>
      <c r="AQ21" s="15">
        <v>130.80000000000001</v>
      </c>
      <c r="AR21" s="15">
        <v>294.97000000000003</v>
      </c>
      <c r="AS21" s="15">
        <v>1011.03</v>
      </c>
      <c r="AT21" s="15">
        <v>0.52</v>
      </c>
      <c r="AU21" s="15">
        <v>289.8</v>
      </c>
      <c r="AV21" s="15">
        <v>306.83999999999997</v>
      </c>
      <c r="AW21" s="15">
        <v>183.18</v>
      </c>
      <c r="AX21" s="15">
        <v>145.85</v>
      </c>
      <c r="AY21" s="15">
        <v>0.14000000000000001</v>
      </c>
      <c r="AZ21" s="15">
        <v>7.0000000000000007E-2</v>
      </c>
      <c r="BA21" s="15">
        <v>0.04</v>
      </c>
      <c r="BB21" s="15">
        <v>0.08</v>
      </c>
      <c r="BC21" s="15">
        <v>0.15</v>
      </c>
      <c r="BD21" s="15">
        <v>0.27</v>
      </c>
      <c r="BE21" s="15">
        <v>0.02</v>
      </c>
      <c r="BF21" s="15">
        <v>0.94</v>
      </c>
      <c r="BG21" s="15">
        <v>0.01</v>
      </c>
      <c r="BH21" s="15">
        <v>0.24</v>
      </c>
      <c r="BI21" s="15">
        <v>0.02</v>
      </c>
      <c r="BJ21" s="15">
        <v>0.1</v>
      </c>
      <c r="BK21" s="15">
        <v>0</v>
      </c>
      <c r="BL21" s="15">
        <v>0.05</v>
      </c>
      <c r="BM21" s="15">
        <v>0.1</v>
      </c>
      <c r="BN21" s="15">
        <v>1.31</v>
      </c>
      <c r="BO21" s="15">
        <v>0.01</v>
      </c>
      <c r="BP21" s="15">
        <v>0</v>
      </c>
      <c r="BQ21" s="15">
        <v>0.53</v>
      </c>
      <c r="BR21" s="15">
        <v>0.09</v>
      </c>
      <c r="BS21" s="15">
        <v>0.05</v>
      </c>
      <c r="BT21" s="15">
        <v>0</v>
      </c>
      <c r="BU21" s="15">
        <v>0</v>
      </c>
      <c r="BV21" s="15">
        <v>0</v>
      </c>
      <c r="BW21" s="15">
        <v>121.57</v>
      </c>
    </row>
    <row r="22" spans="1:75" s="15" customFormat="1" ht="18" customHeight="1" x14ac:dyDescent="0.25">
      <c r="A22" s="12" t="str">
        <f>"9/8"</f>
        <v>9/8</v>
      </c>
      <c r="B22" s="72" t="s">
        <v>145</v>
      </c>
      <c r="C22" s="12" t="str">
        <f>"70"</f>
        <v>70</v>
      </c>
      <c r="D22" s="13">
        <v>133.51306179166667</v>
      </c>
      <c r="E22" s="67">
        <v>4.6100000000000003</v>
      </c>
      <c r="F22" s="14">
        <v>3.08</v>
      </c>
      <c r="G22" s="14">
        <v>0</v>
      </c>
      <c r="H22" s="14">
        <v>0</v>
      </c>
      <c r="I22" s="14">
        <v>0.67</v>
      </c>
      <c r="J22" s="14">
        <v>1.26</v>
      </c>
      <c r="K22" s="14">
        <v>7.0000000000000007E-2</v>
      </c>
      <c r="L22" s="14">
        <v>0</v>
      </c>
      <c r="M22" s="14">
        <v>0</v>
      </c>
      <c r="N22" s="14">
        <v>0.16</v>
      </c>
      <c r="O22" s="14">
        <v>1.23</v>
      </c>
      <c r="P22" s="14">
        <v>205.14</v>
      </c>
      <c r="Q22" s="14">
        <v>148.63999999999999</v>
      </c>
      <c r="R22" s="14">
        <v>20.79</v>
      </c>
      <c r="S22" s="14">
        <v>9.9700000000000006</v>
      </c>
      <c r="T22" s="14">
        <v>156.85</v>
      </c>
      <c r="U22" s="14">
        <v>3.24</v>
      </c>
      <c r="V22" s="14">
        <v>3394.43</v>
      </c>
      <c r="W22" s="14">
        <v>424.04</v>
      </c>
      <c r="X22" s="14">
        <v>4092.88</v>
      </c>
      <c r="Y22" s="14">
        <v>2.62</v>
      </c>
      <c r="Z22" s="14">
        <v>0.11</v>
      </c>
      <c r="AA22" s="14">
        <v>0.86</v>
      </c>
      <c r="AB22" s="14">
        <v>3.74</v>
      </c>
      <c r="AC22" s="14">
        <v>6.48</v>
      </c>
      <c r="AD22" s="14">
        <v>4.8</v>
      </c>
      <c r="AE22" s="15">
        <v>0</v>
      </c>
      <c r="AF22" s="15">
        <v>0.77</v>
      </c>
      <c r="AG22" s="15">
        <v>0.75</v>
      </c>
      <c r="AH22" s="15">
        <v>36.14</v>
      </c>
      <c r="AI22" s="15">
        <v>23.25</v>
      </c>
      <c r="AJ22" s="15">
        <v>4.1900000000000004</v>
      </c>
      <c r="AK22" s="15">
        <v>17.28</v>
      </c>
      <c r="AL22" s="15">
        <v>7.71</v>
      </c>
      <c r="AM22" s="15">
        <v>20.64</v>
      </c>
      <c r="AN22" s="15">
        <v>6.67</v>
      </c>
      <c r="AO22" s="15">
        <v>33.29</v>
      </c>
      <c r="AP22" s="15">
        <v>7.24</v>
      </c>
      <c r="AQ22" s="15">
        <v>12.67</v>
      </c>
      <c r="AR22" s="15">
        <v>6.82</v>
      </c>
      <c r="AS22" s="15">
        <v>58.74</v>
      </c>
      <c r="AT22" s="15">
        <v>0</v>
      </c>
      <c r="AU22" s="15">
        <v>18.559999999999999</v>
      </c>
      <c r="AV22" s="15">
        <v>10.1</v>
      </c>
      <c r="AW22" s="15">
        <v>16.45</v>
      </c>
      <c r="AX22" s="15">
        <v>9.3000000000000007</v>
      </c>
      <c r="AY22" s="15">
        <v>0.05</v>
      </c>
      <c r="AZ22" s="15">
        <v>0.02</v>
      </c>
      <c r="BA22" s="15">
        <v>0.01</v>
      </c>
      <c r="BB22" s="15">
        <v>0.03</v>
      </c>
      <c r="BC22" s="15">
        <v>0.03</v>
      </c>
      <c r="BD22" s="15">
        <v>0.15</v>
      </c>
      <c r="BE22" s="15">
        <v>0</v>
      </c>
      <c r="BF22" s="15">
        <v>0.66</v>
      </c>
      <c r="BG22" s="15">
        <v>0</v>
      </c>
      <c r="BH22" s="15">
        <v>0.3</v>
      </c>
      <c r="BI22" s="15">
        <v>0.01</v>
      </c>
      <c r="BJ22" s="15">
        <v>0.03</v>
      </c>
      <c r="BK22" s="15">
        <v>0</v>
      </c>
      <c r="BL22" s="15">
        <v>0.03</v>
      </c>
      <c r="BM22" s="15">
        <v>0.04</v>
      </c>
      <c r="BN22" s="15">
        <v>1.36</v>
      </c>
      <c r="BO22" s="15">
        <v>0</v>
      </c>
      <c r="BP22" s="15">
        <v>0</v>
      </c>
      <c r="BQ22" s="15">
        <v>2.68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70.8</v>
      </c>
    </row>
    <row r="23" spans="1:75" s="15" customFormat="1" ht="19.5" customHeight="1" x14ac:dyDescent="0.25">
      <c r="A23" s="12" t="str">
        <f>"10/10"</f>
        <v>10/10</v>
      </c>
      <c r="B23" s="72" t="s">
        <v>93</v>
      </c>
      <c r="C23" s="12" t="str">
        <f>"180"</f>
        <v>180</v>
      </c>
      <c r="D23" s="13">
        <v>68.093981999999997</v>
      </c>
      <c r="E23" s="67">
        <v>0.01</v>
      </c>
      <c r="F23" s="14">
        <v>0.66</v>
      </c>
      <c r="G23" s="14">
        <v>0</v>
      </c>
      <c r="H23" s="14">
        <v>0</v>
      </c>
      <c r="I23" s="14">
        <v>16.260000000000002</v>
      </c>
      <c r="J23" s="14">
        <v>0.21</v>
      </c>
      <c r="K23" s="14">
        <v>1.42</v>
      </c>
      <c r="L23" s="14">
        <v>0</v>
      </c>
      <c r="M23" s="14">
        <v>0</v>
      </c>
      <c r="N23" s="14">
        <v>0.17</v>
      </c>
      <c r="O23" s="14">
        <v>0.49</v>
      </c>
      <c r="P23" s="14">
        <v>2.98</v>
      </c>
      <c r="Q23" s="14">
        <v>125.52</v>
      </c>
      <c r="R23" s="14">
        <v>12.96</v>
      </c>
      <c r="S23" s="14">
        <v>7.54</v>
      </c>
      <c r="T23" s="14">
        <v>10.48</v>
      </c>
      <c r="U23" s="14">
        <v>0.34</v>
      </c>
      <c r="V23" s="14">
        <v>0</v>
      </c>
      <c r="W23" s="14">
        <v>226.8</v>
      </c>
      <c r="X23" s="14">
        <v>41.98</v>
      </c>
      <c r="Y23" s="14">
        <v>0.4</v>
      </c>
      <c r="Z23" s="14">
        <v>0.01</v>
      </c>
      <c r="AA23" s="14">
        <v>0.01</v>
      </c>
      <c r="AB23" s="14">
        <v>0.18</v>
      </c>
      <c r="AC23" s="14">
        <v>0.28999999999999998</v>
      </c>
      <c r="AD23" s="14">
        <v>0.12</v>
      </c>
      <c r="AE23" s="15">
        <v>0</v>
      </c>
      <c r="AF23" s="15">
        <v>0</v>
      </c>
      <c r="AG23" s="15">
        <v>0</v>
      </c>
      <c r="AH23" s="15">
        <v>2.6</v>
      </c>
      <c r="AI23" s="15">
        <v>2.04</v>
      </c>
      <c r="AJ23" s="15">
        <v>0.06</v>
      </c>
      <c r="AK23" s="15">
        <v>1.55</v>
      </c>
      <c r="AL23" s="15">
        <v>0.56000000000000005</v>
      </c>
      <c r="AM23" s="15">
        <v>1.42</v>
      </c>
      <c r="AN23" s="15">
        <v>2.6</v>
      </c>
      <c r="AO23" s="15">
        <v>2.16</v>
      </c>
      <c r="AP23" s="15">
        <v>11.26</v>
      </c>
      <c r="AQ23" s="15">
        <v>0.99</v>
      </c>
      <c r="AR23" s="15">
        <v>2.04</v>
      </c>
      <c r="AS23" s="15">
        <v>7.42</v>
      </c>
      <c r="AT23" s="15">
        <v>0</v>
      </c>
      <c r="AU23" s="15">
        <v>1.61</v>
      </c>
      <c r="AV23" s="15">
        <v>1.92</v>
      </c>
      <c r="AW23" s="15">
        <v>1.67</v>
      </c>
      <c r="AX23" s="15">
        <v>0.43</v>
      </c>
      <c r="AY23" s="15">
        <v>0.01</v>
      </c>
      <c r="AZ23" s="15">
        <v>0</v>
      </c>
      <c r="BA23" s="15">
        <v>0.27</v>
      </c>
      <c r="BB23" s="15">
        <v>0.21</v>
      </c>
      <c r="BC23" s="15">
        <v>0.02</v>
      </c>
      <c r="BD23" s="15">
        <v>0.03</v>
      </c>
      <c r="BE23" s="15">
        <v>0</v>
      </c>
      <c r="BF23" s="15">
        <v>0.94</v>
      </c>
      <c r="BG23" s="15">
        <v>0</v>
      </c>
      <c r="BH23" s="15">
        <v>0.48</v>
      </c>
      <c r="BI23" s="15">
        <v>0.09</v>
      </c>
      <c r="BJ23" s="15">
        <v>0</v>
      </c>
      <c r="BK23" s="15">
        <v>0</v>
      </c>
      <c r="BL23" s="15">
        <v>0</v>
      </c>
      <c r="BM23" s="15">
        <v>0.03</v>
      </c>
      <c r="BN23" s="15">
        <v>2.72</v>
      </c>
      <c r="BO23" s="15">
        <v>0</v>
      </c>
      <c r="BP23" s="15">
        <v>0</v>
      </c>
      <c r="BQ23" s="15">
        <v>1.7</v>
      </c>
      <c r="BR23" s="15">
        <v>0</v>
      </c>
      <c r="BS23" s="15">
        <v>0.01</v>
      </c>
      <c r="BT23" s="15">
        <v>0</v>
      </c>
      <c r="BU23" s="15">
        <v>0</v>
      </c>
      <c r="BV23" s="15">
        <v>0</v>
      </c>
      <c r="BW23" s="15">
        <v>191.65</v>
      </c>
    </row>
    <row r="24" spans="1:75" s="15" customFormat="1" x14ac:dyDescent="0.25">
      <c r="A24" s="12" t="str">
        <f>"-"</f>
        <v>-</v>
      </c>
      <c r="B24" s="72" t="s">
        <v>94</v>
      </c>
      <c r="C24" s="12" t="str">
        <f>"30"</f>
        <v>30</v>
      </c>
      <c r="D24" s="13">
        <v>67.170299999999997</v>
      </c>
      <c r="E24" s="67">
        <v>0</v>
      </c>
      <c r="F24" s="14">
        <v>0</v>
      </c>
      <c r="G24" s="14">
        <v>0</v>
      </c>
      <c r="H24" s="14">
        <v>0</v>
      </c>
      <c r="I24" s="14">
        <v>0.33</v>
      </c>
      <c r="J24" s="14">
        <v>13.68</v>
      </c>
      <c r="K24" s="14">
        <v>0.06</v>
      </c>
      <c r="L24" s="14">
        <v>0</v>
      </c>
      <c r="M24" s="14">
        <v>0</v>
      </c>
      <c r="N24" s="14">
        <v>0</v>
      </c>
      <c r="O24" s="14">
        <v>0.54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5">
        <v>0</v>
      </c>
      <c r="AF24" s="15">
        <v>0</v>
      </c>
      <c r="AG24" s="15">
        <v>0</v>
      </c>
      <c r="AH24" s="15">
        <v>152.69</v>
      </c>
      <c r="AI24" s="15">
        <v>50.63</v>
      </c>
      <c r="AJ24" s="15">
        <v>30.02</v>
      </c>
      <c r="AK24" s="15">
        <v>60.03</v>
      </c>
      <c r="AL24" s="15">
        <v>22.71</v>
      </c>
      <c r="AM24" s="15">
        <v>108.58</v>
      </c>
      <c r="AN24" s="15">
        <v>67.34</v>
      </c>
      <c r="AO24" s="15">
        <v>93.96</v>
      </c>
      <c r="AP24" s="15">
        <v>77.52</v>
      </c>
      <c r="AQ24" s="15">
        <v>40.72</v>
      </c>
      <c r="AR24" s="15">
        <v>72.040000000000006</v>
      </c>
      <c r="AS24" s="15">
        <v>602.39</v>
      </c>
      <c r="AT24" s="15">
        <v>0</v>
      </c>
      <c r="AU24" s="15">
        <v>196.27</v>
      </c>
      <c r="AV24" s="15">
        <v>85.35</v>
      </c>
      <c r="AW24" s="15">
        <v>56.64</v>
      </c>
      <c r="AX24" s="15">
        <v>44.89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0.02</v>
      </c>
      <c r="BG24" s="15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0.02</v>
      </c>
      <c r="BO24" s="15">
        <v>0</v>
      </c>
      <c r="BP24" s="15">
        <v>0</v>
      </c>
      <c r="BQ24" s="15">
        <v>0.08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11.73</v>
      </c>
    </row>
    <row r="25" spans="1:75" s="10" customFormat="1" x14ac:dyDescent="0.25">
      <c r="A25" s="12" t="str">
        <f>"-"</f>
        <v>-</v>
      </c>
      <c r="B25" s="72" t="s">
        <v>95</v>
      </c>
      <c r="C25" s="12" t="str">
        <f>"15"</f>
        <v>15</v>
      </c>
      <c r="D25" s="13">
        <v>29.006999999999998</v>
      </c>
      <c r="E25" s="68">
        <v>0.03</v>
      </c>
      <c r="F25" s="13">
        <v>0</v>
      </c>
      <c r="G25" s="13">
        <v>0</v>
      </c>
      <c r="H25" s="13">
        <v>0</v>
      </c>
      <c r="I25" s="13">
        <v>0.18</v>
      </c>
      <c r="J25" s="13">
        <v>4.83</v>
      </c>
      <c r="K25" s="13">
        <v>1.25</v>
      </c>
      <c r="L25" s="13">
        <v>0</v>
      </c>
      <c r="M25" s="13">
        <v>0</v>
      </c>
      <c r="N25" s="13">
        <v>0.15</v>
      </c>
      <c r="O25" s="13">
        <v>0.38</v>
      </c>
      <c r="P25" s="13">
        <v>91.5</v>
      </c>
      <c r="Q25" s="13">
        <v>36.75</v>
      </c>
      <c r="R25" s="13">
        <v>5.25</v>
      </c>
      <c r="S25" s="13">
        <v>7.05</v>
      </c>
      <c r="T25" s="13">
        <v>23.7</v>
      </c>
      <c r="U25" s="13">
        <v>0.59</v>
      </c>
      <c r="V25" s="13">
        <v>0</v>
      </c>
      <c r="W25" s="13">
        <v>0.75</v>
      </c>
      <c r="X25" s="13">
        <v>0.15</v>
      </c>
      <c r="Y25" s="13">
        <v>0.21</v>
      </c>
      <c r="Z25" s="13">
        <v>0.03</v>
      </c>
      <c r="AA25" s="13">
        <v>0.01</v>
      </c>
      <c r="AB25" s="13">
        <v>0.11</v>
      </c>
      <c r="AC25" s="13">
        <v>0.3</v>
      </c>
      <c r="AD25" s="13">
        <v>0</v>
      </c>
      <c r="AE25" s="10">
        <v>0</v>
      </c>
      <c r="AF25" s="10">
        <v>0</v>
      </c>
      <c r="AG25" s="10">
        <v>0</v>
      </c>
      <c r="AH25" s="10">
        <v>64.05</v>
      </c>
      <c r="AI25" s="10">
        <v>33.450000000000003</v>
      </c>
      <c r="AJ25" s="10">
        <v>13.95</v>
      </c>
      <c r="AK25" s="10">
        <v>29.7</v>
      </c>
      <c r="AL25" s="10">
        <v>12</v>
      </c>
      <c r="AM25" s="10">
        <v>55.65</v>
      </c>
      <c r="AN25" s="10">
        <v>44.55</v>
      </c>
      <c r="AO25" s="10">
        <v>43.65</v>
      </c>
      <c r="AP25" s="10">
        <v>69.599999999999994</v>
      </c>
      <c r="AQ25" s="10">
        <v>18.600000000000001</v>
      </c>
      <c r="AR25" s="10">
        <v>46.5</v>
      </c>
      <c r="AS25" s="10">
        <v>229.35</v>
      </c>
      <c r="AT25" s="10">
        <v>0</v>
      </c>
      <c r="AU25" s="10">
        <v>78.900000000000006</v>
      </c>
      <c r="AV25" s="10">
        <v>43.65</v>
      </c>
      <c r="AW25" s="10">
        <v>27</v>
      </c>
      <c r="AX25" s="10">
        <v>19.5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0.02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0.02</v>
      </c>
      <c r="BO25" s="10">
        <v>0</v>
      </c>
      <c r="BP25" s="10">
        <v>0</v>
      </c>
      <c r="BQ25" s="10">
        <v>7.0000000000000007E-2</v>
      </c>
      <c r="BR25" s="10">
        <v>0.01</v>
      </c>
      <c r="BS25" s="10">
        <v>0</v>
      </c>
      <c r="BT25" s="10">
        <v>0</v>
      </c>
      <c r="BU25" s="10">
        <v>0</v>
      </c>
      <c r="BV25" s="10">
        <v>0</v>
      </c>
      <c r="BW25" s="10">
        <v>7.05</v>
      </c>
    </row>
    <row r="26" spans="1:75" s="17" customFormat="1" x14ac:dyDescent="0.25">
      <c r="A26" s="69"/>
      <c r="B26" s="73" t="s">
        <v>96</v>
      </c>
      <c r="C26" s="69"/>
      <c r="D26" s="70">
        <v>509.02</v>
      </c>
      <c r="E26" s="16">
        <v>7.15</v>
      </c>
      <c r="F26" s="16">
        <v>4.99</v>
      </c>
      <c r="G26" s="16">
        <v>0</v>
      </c>
      <c r="H26" s="16">
        <v>0</v>
      </c>
      <c r="I26" s="16">
        <v>22.62</v>
      </c>
      <c r="J26" s="16">
        <v>44.32</v>
      </c>
      <c r="K26" s="16">
        <v>9.06</v>
      </c>
      <c r="L26" s="16">
        <v>0</v>
      </c>
      <c r="M26" s="16">
        <v>0</v>
      </c>
      <c r="N26" s="16">
        <v>0.78</v>
      </c>
      <c r="O26" s="16">
        <v>5.01</v>
      </c>
      <c r="P26" s="16">
        <v>627.28</v>
      </c>
      <c r="Q26" s="16">
        <v>1267.73</v>
      </c>
      <c r="R26" s="16">
        <v>157.62</v>
      </c>
      <c r="S26" s="16">
        <v>171.62</v>
      </c>
      <c r="T26" s="16">
        <v>405.86</v>
      </c>
      <c r="U26" s="16">
        <v>8.3000000000000007</v>
      </c>
      <c r="V26" s="16">
        <v>3405.17</v>
      </c>
      <c r="W26" s="16">
        <v>3272.38</v>
      </c>
      <c r="X26" s="16">
        <v>4699.63</v>
      </c>
      <c r="Y26" s="16">
        <v>5.3</v>
      </c>
      <c r="Z26" s="16">
        <v>0.37</v>
      </c>
      <c r="AA26" s="16">
        <v>1.06</v>
      </c>
      <c r="AB26" s="16">
        <v>6.88</v>
      </c>
      <c r="AC26" s="16">
        <v>12.42</v>
      </c>
      <c r="AD26" s="16">
        <v>29.22</v>
      </c>
      <c r="AE26" s="17">
        <v>0</v>
      </c>
      <c r="AF26" s="17">
        <v>0.77</v>
      </c>
      <c r="AG26" s="17">
        <v>0.75</v>
      </c>
      <c r="AH26" s="17">
        <v>627.23</v>
      </c>
      <c r="AI26" s="17">
        <v>395.84</v>
      </c>
      <c r="AJ26" s="17">
        <v>210.99</v>
      </c>
      <c r="AK26" s="17">
        <v>413.48</v>
      </c>
      <c r="AL26" s="17">
        <v>130.91</v>
      </c>
      <c r="AM26" s="17">
        <v>487.51</v>
      </c>
      <c r="AN26" s="17">
        <v>459.37</v>
      </c>
      <c r="AO26" s="17">
        <v>871.22</v>
      </c>
      <c r="AP26" s="17">
        <v>878.58</v>
      </c>
      <c r="AQ26" s="17">
        <v>233.08</v>
      </c>
      <c r="AR26" s="17">
        <v>459.13</v>
      </c>
      <c r="AS26" s="17">
        <v>2208.81</v>
      </c>
      <c r="AT26" s="17">
        <v>1.0900000000000001</v>
      </c>
      <c r="AU26" s="17">
        <v>753.44</v>
      </c>
      <c r="AV26" s="17">
        <v>575.36</v>
      </c>
      <c r="AW26" s="17">
        <v>326.57</v>
      </c>
      <c r="AX26" s="17">
        <v>252.1</v>
      </c>
      <c r="AY26" s="17">
        <v>0.24</v>
      </c>
      <c r="AZ26" s="17">
        <v>0.12</v>
      </c>
      <c r="BA26" s="17">
        <v>0.33</v>
      </c>
      <c r="BB26" s="17">
        <v>0.34</v>
      </c>
      <c r="BC26" s="17">
        <v>0.23</v>
      </c>
      <c r="BD26" s="17">
        <v>0.81</v>
      </c>
      <c r="BE26" s="17">
        <v>0.02</v>
      </c>
      <c r="BF26" s="17">
        <v>11.4</v>
      </c>
      <c r="BG26" s="17">
        <v>0.01</v>
      </c>
      <c r="BH26" s="17">
        <v>11.09</v>
      </c>
      <c r="BI26" s="17">
        <v>0.85</v>
      </c>
      <c r="BJ26" s="17">
        <v>0.21</v>
      </c>
      <c r="BK26" s="17">
        <v>0</v>
      </c>
      <c r="BL26" s="17">
        <v>0.1</v>
      </c>
      <c r="BM26" s="17">
        <v>0.57999999999999996</v>
      </c>
      <c r="BN26" s="17">
        <v>18.62</v>
      </c>
      <c r="BO26" s="17">
        <v>0.02</v>
      </c>
      <c r="BP26" s="17">
        <v>0</v>
      </c>
      <c r="BQ26" s="17">
        <v>8.92</v>
      </c>
      <c r="BR26" s="17">
        <v>0.19</v>
      </c>
      <c r="BS26" s="17">
        <v>7.0000000000000007E-2</v>
      </c>
      <c r="BT26" s="17">
        <v>0</v>
      </c>
      <c r="BU26" s="17">
        <v>0</v>
      </c>
      <c r="BV26" s="17">
        <v>0</v>
      </c>
      <c r="BW26" s="17">
        <v>613.49</v>
      </c>
    </row>
    <row r="27" spans="1:75" x14ac:dyDescent="0.25">
      <c r="A27" s="12"/>
      <c r="B27" s="71" t="s">
        <v>97</v>
      </c>
      <c r="C27" s="12"/>
      <c r="D27" s="13"/>
    </row>
    <row r="28" spans="1:75" s="15" customFormat="1" x14ac:dyDescent="0.25">
      <c r="A28" s="12" t="str">
        <f>"-"</f>
        <v>-</v>
      </c>
      <c r="B28" s="72" t="s">
        <v>146</v>
      </c>
      <c r="C28" s="12" t="str">
        <f>"60"</f>
        <v>60</v>
      </c>
      <c r="D28" s="13">
        <v>206.45399999999998</v>
      </c>
      <c r="E28" s="67">
        <v>0.12</v>
      </c>
      <c r="F28" s="14">
        <v>0</v>
      </c>
      <c r="G28" s="14">
        <v>0</v>
      </c>
      <c r="H28" s="14">
        <v>0</v>
      </c>
      <c r="I28" s="14">
        <v>0.6</v>
      </c>
      <c r="J28" s="14">
        <v>40.74</v>
      </c>
      <c r="K28" s="14">
        <v>2.1</v>
      </c>
      <c r="L28" s="14">
        <v>0</v>
      </c>
      <c r="M28" s="14">
        <v>0</v>
      </c>
      <c r="N28" s="14">
        <v>0</v>
      </c>
      <c r="O28" s="14">
        <v>0.3</v>
      </c>
      <c r="P28" s="14">
        <v>1.8</v>
      </c>
      <c r="Q28" s="14">
        <v>73.2</v>
      </c>
      <c r="R28" s="14">
        <v>10.8</v>
      </c>
      <c r="S28" s="14">
        <v>9.6</v>
      </c>
      <c r="T28" s="14">
        <v>51.6</v>
      </c>
      <c r="U28" s="14">
        <v>0.72</v>
      </c>
      <c r="V28" s="14">
        <v>0</v>
      </c>
      <c r="W28" s="14">
        <v>0</v>
      </c>
      <c r="X28" s="14">
        <v>0</v>
      </c>
      <c r="Y28" s="14">
        <v>0.9</v>
      </c>
      <c r="Z28" s="14">
        <v>0.1</v>
      </c>
      <c r="AA28" s="14">
        <v>0.02</v>
      </c>
      <c r="AB28" s="14">
        <v>0.72</v>
      </c>
      <c r="AC28" s="14">
        <v>1.8</v>
      </c>
      <c r="AD28" s="14">
        <v>0</v>
      </c>
      <c r="AE28" s="15">
        <v>0</v>
      </c>
      <c r="AF28" s="15">
        <v>0</v>
      </c>
      <c r="AG28" s="15">
        <v>0</v>
      </c>
      <c r="AH28" s="15">
        <v>483.6</v>
      </c>
      <c r="AI28" s="15">
        <v>150</v>
      </c>
      <c r="AJ28" s="15">
        <v>91.8</v>
      </c>
      <c r="AK28" s="15">
        <v>186.6</v>
      </c>
      <c r="AL28" s="15">
        <v>60</v>
      </c>
      <c r="AM28" s="15">
        <v>300</v>
      </c>
      <c r="AN28" s="15">
        <v>198</v>
      </c>
      <c r="AO28" s="15">
        <v>240</v>
      </c>
      <c r="AP28" s="15">
        <v>204</v>
      </c>
      <c r="AQ28" s="15">
        <v>120</v>
      </c>
      <c r="AR28" s="15">
        <v>210</v>
      </c>
      <c r="AS28" s="15">
        <v>1848</v>
      </c>
      <c r="AT28" s="15">
        <v>0</v>
      </c>
      <c r="AU28" s="15">
        <v>582</v>
      </c>
      <c r="AV28" s="15">
        <v>300</v>
      </c>
      <c r="AW28" s="15">
        <v>150</v>
      </c>
      <c r="AX28" s="15">
        <v>120</v>
      </c>
      <c r="AY28" s="15">
        <v>0.19</v>
      </c>
      <c r="AZ28" s="15">
        <v>0.13</v>
      </c>
      <c r="BA28" s="15">
        <v>7.0000000000000007E-2</v>
      </c>
      <c r="BB28" s="15">
        <v>0.13</v>
      </c>
      <c r="BC28" s="15">
        <v>0.11</v>
      </c>
      <c r="BD28" s="15">
        <v>0.45</v>
      </c>
      <c r="BE28" s="15">
        <v>7.0000000000000007E-2</v>
      </c>
      <c r="BF28" s="15">
        <v>0.08</v>
      </c>
      <c r="BG28" s="15">
        <v>7.0000000000000007E-2</v>
      </c>
      <c r="BH28" s="15">
        <v>0.01</v>
      </c>
      <c r="BI28" s="15">
        <v>0.09</v>
      </c>
      <c r="BJ28" s="15">
        <v>0.42</v>
      </c>
      <c r="BK28" s="15">
        <v>0</v>
      </c>
      <c r="BL28" s="15">
        <v>7.0000000000000007E-2</v>
      </c>
      <c r="BM28" s="15">
        <v>0.01</v>
      </c>
      <c r="BN28" s="15">
        <v>0.06</v>
      </c>
      <c r="BO28" s="15">
        <v>0</v>
      </c>
      <c r="BP28" s="15">
        <v>0</v>
      </c>
      <c r="BQ28" s="15">
        <v>0.28999999999999998</v>
      </c>
      <c r="BR28" s="15">
        <v>0.02</v>
      </c>
      <c r="BS28" s="15">
        <v>0.04</v>
      </c>
      <c r="BT28" s="15">
        <v>0</v>
      </c>
      <c r="BU28" s="15">
        <v>0</v>
      </c>
      <c r="BV28" s="15">
        <v>0</v>
      </c>
      <c r="BW28" s="15">
        <v>8.4</v>
      </c>
    </row>
    <row r="29" spans="1:75" s="10" customFormat="1" ht="19.5" customHeight="1" x14ac:dyDescent="0.25">
      <c r="A29" s="12" t="str">
        <f>"32/10"</f>
        <v>32/10</v>
      </c>
      <c r="B29" s="72" t="s">
        <v>99</v>
      </c>
      <c r="C29" s="12" t="str">
        <f>"180"</f>
        <v>180</v>
      </c>
      <c r="D29" s="13">
        <v>86.734224000000012</v>
      </c>
      <c r="E29" s="68">
        <v>1.8</v>
      </c>
      <c r="F29" s="13">
        <v>0</v>
      </c>
      <c r="G29" s="13">
        <v>0</v>
      </c>
      <c r="H29" s="13">
        <v>0</v>
      </c>
      <c r="I29" s="13">
        <v>12.95</v>
      </c>
      <c r="J29" s="13">
        <v>0</v>
      </c>
      <c r="K29" s="13">
        <v>0</v>
      </c>
      <c r="L29" s="13">
        <v>0</v>
      </c>
      <c r="M29" s="13">
        <v>0</v>
      </c>
      <c r="N29" s="13">
        <v>0.09</v>
      </c>
      <c r="O29" s="13">
        <v>0.64</v>
      </c>
      <c r="P29" s="13">
        <v>44.64</v>
      </c>
      <c r="Q29" s="13">
        <v>130.35</v>
      </c>
      <c r="R29" s="13">
        <v>105.02</v>
      </c>
      <c r="S29" s="13">
        <v>11.97</v>
      </c>
      <c r="T29" s="13">
        <v>75.33</v>
      </c>
      <c r="U29" s="13">
        <v>0.11</v>
      </c>
      <c r="V29" s="13">
        <v>18</v>
      </c>
      <c r="W29" s="13">
        <v>8.1</v>
      </c>
      <c r="X29" s="13">
        <v>19.8</v>
      </c>
      <c r="Y29" s="13">
        <v>0</v>
      </c>
      <c r="Z29" s="13">
        <v>0.03</v>
      </c>
      <c r="AA29" s="13">
        <v>0.12</v>
      </c>
      <c r="AB29" s="13">
        <v>0.08</v>
      </c>
      <c r="AC29" s="13">
        <v>0.72</v>
      </c>
      <c r="AD29" s="13">
        <v>0.47</v>
      </c>
      <c r="AE29" s="10">
        <v>0</v>
      </c>
      <c r="AF29" s="10">
        <v>143.77000000000001</v>
      </c>
      <c r="AG29" s="10">
        <v>142</v>
      </c>
      <c r="AH29" s="10">
        <v>243.43</v>
      </c>
      <c r="AI29" s="10">
        <v>195.8</v>
      </c>
      <c r="AJ29" s="10">
        <v>65.27</v>
      </c>
      <c r="AK29" s="10">
        <v>114.66</v>
      </c>
      <c r="AL29" s="10">
        <v>37.93</v>
      </c>
      <c r="AM29" s="10">
        <v>128.77000000000001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162.29</v>
      </c>
      <c r="AX29" s="10">
        <v>22.93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178.7</v>
      </c>
    </row>
    <row r="30" spans="1:75" s="17" customFormat="1" ht="16.5" customHeight="1" x14ac:dyDescent="0.25">
      <c r="A30" s="69"/>
      <c r="B30" s="73" t="s">
        <v>100</v>
      </c>
      <c r="C30" s="69"/>
      <c r="D30" s="70">
        <v>293.19</v>
      </c>
      <c r="E30" s="16">
        <v>1.92</v>
      </c>
      <c r="F30" s="16">
        <v>0</v>
      </c>
      <c r="G30" s="16">
        <v>0</v>
      </c>
      <c r="H30" s="16">
        <v>0</v>
      </c>
      <c r="I30" s="16">
        <v>13.55</v>
      </c>
      <c r="J30" s="16">
        <v>40.74</v>
      </c>
      <c r="K30" s="16">
        <v>2.1</v>
      </c>
      <c r="L30" s="16">
        <v>0</v>
      </c>
      <c r="M30" s="16">
        <v>0</v>
      </c>
      <c r="N30" s="16">
        <v>0.09</v>
      </c>
      <c r="O30" s="16">
        <v>0.94</v>
      </c>
      <c r="P30" s="16">
        <v>46.44</v>
      </c>
      <c r="Q30" s="16">
        <v>203.55</v>
      </c>
      <c r="R30" s="16">
        <v>115.82</v>
      </c>
      <c r="S30" s="16">
        <v>21.57</v>
      </c>
      <c r="T30" s="16">
        <v>126.93</v>
      </c>
      <c r="U30" s="16">
        <v>0.83</v>
      </c>
      <c r="V30" s="16">
        <v>18</v>
      </c>
      <c r="W30" s="16">
        <v>8.1</v>
      </c>
      <c r="X30" s="16">
        <v>19.8</v>
      </c>
      <c r="Y30" s="16">
        <v>0.9</v>
      </c>
      <c r="Z30" s="16">
        <v>0.13</v>
      </c>
      <c r="AA30" s="16">
        <v>0.15</v>
      </c>
      <c r="AB30" s="16">
        <v>0.8</v>
      </c>
      <c r="AC30" s="16">
        <v>2.52</v>
      </c>
      <c r="AD30" s="16">
        <v>0.47</v>
      </c>
      <c r="AE30" s="17">
        <v>0</v>
      </c>
      <c r="AF30" s="17">
        <v>143.77000000000001</v>
      </c>
      <c r="AG30" s="17">
        <v>142</v>
      </c>
      <c r="AH30" s="17">
        <v>727.03</v>
      </c>
      <c r="AI30" s="17">
        <v>345.8</v>
      </c>
      <c r="AJ30" s="17">
        <v>157.07</v>
      </c>
      <c r="AK30" s="17">
        <v>301.26</v>
      </c>
      <c r="AL30" s="17">
        <v>97.93</v>
      </c>
      <c r="AM30" s="17">
        <v>428.77</v>
      </c>
      <c r="AN30" s="17">
        <v>198</v>
      </c>
      <c r="AO30" s="17">
        <v>240</v>
      </c>
      <c r="AP30" s="17">
        <v>204</v>
      </c>
      <c r="AQ30" s="17">
        <v>120</v>
      </c>
      <c r="AR30" s="17">
        <v>210</v>
      </c>
      <c r="AS30" s="17">
        <v>1848</v>
      </c>
      <c r="AT30" s="17">
        <v>0</v>
      </c>
      <c r="AU30" s="17">
        <v>582</v>
      </c>
      <c r="AV30" s="17">
        <v>300</v>
      </c>
      <c r="AW30" s="17">
        <v>312.29000000000002</v>
      </c>
      <c r="AX30" s="17">
        <v>142.93</v>
      </c>
      <c r="AY30" s="17">
        <v>0.19</v>
      </c>
      <c r="AZ30" s="17">
        <v>0.13</v>
      </c>
      <c r="BA30" s="17">
        <v>7.0000000000000007E-2</v>
      </c>
      <c r="BB30" s="17">
        <v>0.13</v>
      </c>
      <c r="BC30" s="17">
        <v>0.11</v>
      </c>
      <c r="BD30" s="17">
        <v>0.45</v>
      </c>
      <c r="BE30" s="17">
        <v>7.0000000000000007E-2</v>
      </c>
      <c r="BF30" s="17">
        <v>0.08</v>
      </c>
      <c r="BG30" s="17">
        <v>7.0000000000000007E-2</v>
      </c>
      <c r="BH30" s="17">
        <v>0.01</v>
      </c>
      <c r="BI30" s="17">
        <v>0.09</v>
      </c>
      <c r="BJ30" s="17">
        <v>0.42</v>
      </c>
      <c r="BK30" s="17">
        <v>0</v>
      </c>
      <c r="BL30" s="17">
        <v>7.0000000000000007E-2</v>
      </c>
      <c r="BM30" s="17">
        <v>0.01</v>
      </c>
      <c r="BN30" s="17">
        <v>0.06</v>
      </c>
      <c r="BO30" s="17">
        <v>0</v>
      </c>
      <c r="BP30" s="17">
        <v>0</v>
      </c>
      <c r="BQ30" s="17">
        <v>0.28999999999999998</v>
      </c>
      <c r="BR30" s="17">
        <v>0.02</v>
      </c>
      <c r="BS30" s="17">
        <v>0.04</v>
      </c>
      <c r="BT30" s="17">
        <v>0</v>
      </c>
      <c r="BU30" s="17">
        <v>0</v>
      </c>
      <c r="BV30" s="17">
        <v>0</v>
      </c>
      <c r="BW30" s="17">
        <v>187.1</v>
      </c>
    </row>
  </sheetData>
  <mergeCells count="9">
    <mergeCell ref="A3:C3"/>
    <mergeCell ref="A5:D5"/>
    <mergeCell ref="C2:D2"/>
    <mergeCell ref="B7:B8"/>
    <mergeCell ref="AD7:AD8"/>
    <mergeCell ref="C7:C8"/>
    <mergeCell ref="R7:U7"/>
    <mergeCell ref="D7:D8"/>
    <mergeCell ref="A7:A8"/>
  </mergeCells>
  <phoneticPr fontId="2" type="noConversion"/>
  <pageMargins left="0.59055118110236227" right="0.39370078740157483" top="0.78740157480314965" bottom="0.78740157480314965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B15" sqref="B15"/>
    </sheetView>
  </sheetViews>
  <sheetFormatPr defaultRowHeight="12.75" x14ac:dyDescent="0.2"/>
  <cols>
    <col min="1" max="1" width="5.140625" customWidth="1"/>
    <col min="2" max="2" width="32.5703125" customWidth="1"/>
    <col min="3" max="3" width="6.28515625" customWidth="1"/>
    <col min="4" max="4" width="7" customWidth="1"/>
  </cols>
  <sheetData>
    <row r="1" spans="1:4" ht="15.75" x14ac:dyDescent="0.2">
      <c r="A1" s="5"/>
      <c r="B1" s="74" t="s">
        <v>141</v>
      </c>
      <c r="C1" s="6"/>
      <c r="D1" s="6"/>
    </row>
    <row r="2" spans="1:4" ht="15.75" x14ac:dyDescent="0.2">
      <c r="A2" s="5"/>
      <c r="B2" s="74" t="s">
        <v>142</v>
      </c>
      <c r="C2" s="78" t="s">
        <v>143</v>
      </c>
      <c r="D2" s="78"/>
    </row>
    <row r="3" spans="1:4" ht="15.75" x14ac:dyDescent="0.25">
      <c r="A3" s="76" t="s">
        <v>1</v>
      </c>
      <c r="B3" s="76"/>
      <c r="C3" s="76"/>
      <c r="D3" s="11"/>
    </row>
    <row r="4" spans="1:4" ht="15.75" x14ac:dyDescent="0.25">
      <c r="A4" s="3"/>
      <c r="B4" s="3" t="str">
        <f>"18 мая 2026 г."</f>
        <v>18 мая 2026 г.</v>
      </c>
      <c r="C4" s="75" t="s">
        <v>101</v>
      </c>
      <c r="D4" s="3"/>
    </row>
    <row r="5" spans="1:4" ht="15.75" x14ac:dyDescent="0.25">
      <c r="A5" s="77" t="s">
        <v>79</v>
      </c>
      <c r="B5" s="77"/>
      <c r="C5" s="77"/>
      <c r="D5" s="77"/>
    </row>
    <row r="6" spans="1:4" ht="15.75" x14ac:dyDescent="0.25">
      <c r="A6" s="1"/>
      <c r="B6" s="1"/>
      <c r="C6" s="1"/>
      <c r="D6" s="1"/>
    </row>
    <row r="7" spans="1:4" x14ac:dyDescent="0.2">
      <c r="A7" s="79" t="s">
        <v>137</v>
      </c>
      <c r="B7" s="79" t="s">
        <v>138</v>
      </c>
      <c r="C7" s="79" t="s">
        <v>73</v>
      </c>
      <c r="D7" s="79" t="s">
        <v>0</v>
      </c>
    </row>
    <row r="8" spans="1:4" x14ac:dyDescent="0.2">
      <c r="A8" s="79"/>
      <c r="B8" s="79"/>
      <c r="C8" s="79"/>
      <c r="D8" s="79"/>
    </row>
    <row r="9" spans="1:4" ht="15.75" x14ac:dyDescent="0.2">
      <c r="A9" s="12"/>
      <c r="B9" s="71" t="s">
        <v>82</v>
      </c>
      <c r="C9" s="12"/>
      <c r="D9" s="13"/>
    </row>
    <row r="10" spans="1:4" ht="15.75" x14ac:dyDescent="0.2">
      <c r="A10" s="12" t="str">
        <f>"5/4"</f>
        <v>5/4</v>
      </c>
      <c r="B10" s="72" t="s">
        <v>144</v>
      </c>
      <c r="C10" s="12" t="str">
        <f>"130"</f>
        <v>130</v>
      </c>
      <c r="D10" s="13">
        <v>115.1</v>
      </c>
    </row>
    <row r="11" spans="1:4" ht="15.75" x14ac:dyDescent="0.2">
      <c r="A11" s="12" t="str">
        <f>"-"</f>
        <v>-</v>
      </c>
      <c r="B11" s="72" t="s">
        <v>84</v>
      </c>
      <c r="C11" s="12" t="str">
        <f>"5"</f>
        <v>5</v>
      </c>
      <c r="D11" s="13">
        <v>33.031999999999996</v>
      </c>
    </row>
    <row r="12" spans="1:4" ht="15.75" x14ac:dyDescent="0.2">
      <c r="A12" s="12" t="str">
        <f>"-"</f>
        <v>-</v>
      </c>
      <c r="B12" s="72" t="s">
        <v>85</v>
      </c>
      <c r="C12" s="12" t="str">
        <f>"25"</f>
        <v>25</v>
      </c>
      <c r="D12" s="13">
        <v>67.379999999999981</v>
      </c>
    </row>
    <row r="13" spans="1:4" ht="15.75" x14ac:dyDescent="0.2">
      <c r="A13" s="12" t="str">
        <f>"4/13"</f>
        <v>4/13</v>
      </c>
      <c r="B13" s="72" t="s">
        <v>86</v>
      </c>
      <c r="C13" s="12" t="str">
        <f>"6"</f>
        <v>6</v>
      </c>
      <c r="D13" s="13">
        <v>21.036000000000001</v>
      </c>
    </row>
    <row r="14" spans="1:4" ht="15.75" x14ac:dyDescent="0.2">
      <c r="A14" s="12" t="str">
        <f>"29/10"</f>
        <v>29/10</v>
      </c>
      <c r="B14" s="72" t="s">
        <v>87</v>
      </c>
      <c r="C14" s="12" t="str">
        <f>"150"</f>
        <v>150</v>
      </c>
      <c r="D14" s="13">
        <v>29.99</v>
      </c>
    </row>
    <row r="15" spans="1:4" ht="15.75" x14ac:dyDescent="0.2">
      <c r="A15" s="69"/>
      <c r="B15" s="73" t="s">
        <v>88</v>
      </c>
      <c r="C15" s="69"/>
      <c r="D15" s="70">
        <v>266.5</v>
      </c>
    </row>
    <row r="16" spans="1:4" ht="15.75" x14ac:dyDescent="0.2">
      <c r="A16" s="12"/>
      <c r="B16" s="71" t="s">
        <v>139</v>
      </c>
      <c r="C16" s="12"/>
      <c r="D16" s="13"/>
    </row>
    <row r="17" spans="1:4" ht="15.75" x14ac:dyDescent="0.2">
      <c r="A17" s="12" t="str">
        <f>"-"</f>
        <v>-</v>
      </c>
      <c r="B17" s="72" t="s">
        <v>89</v>
      </c>
      <c r="C17" s="12" t="str">
        <f>"150"</f>
        <v>150</v>
      </c>
      <c r="D17" s="13">
        <v>64.86</v>
      </c>
    </row>
    <row r="18" spans="1:4" ht="15.75" x14ac:dyDescent="0.2">
      <c r="A18" s="69"/>
      <c r="B18" s="73" t="s">
        <v>140</v>
      </c>
      <c r="C18" s="69"/>
      <c r="D18" s="70">
        <v>64.86</v>
      </c>
    </row>
    <row r="19" spans="1:4" ht="15.75" x14ac:dyDescent="0.2">
      <c r="A19" s="12"/>
      <c r="B19" s="71" t="s">
        <v>90</v>
      </c>
      <c r="C19" s="12"/>
      <c r="D19" s="13"/>
    </row>
    <row r="20" spans="1:4" ht="31.5" x14ac:dyDescent="0.2">
      <c r="A20" s="12" t="str">
        <f>"6/2"</f>
        <v>6/2</v>
      </c>
      <c r="B20" s="72" t="s">
        <v>91</v>
      </c>
      <c r="C20" s="12" t="str">
        <f>"150"</f>
        <v>150</v>
      </c>
      <c r="D20" s="13">
        <v>43.47</v>
      </c>
    </row>
    <row r="21" spans="1:4" ht="31.5" x14ac:dyDescent="0.2">
      <c r="A21" s="12" t="str">
        <f>"40/3"</f>
        <v>40/3</v>
      </c>
      <c r="B21" s="72" t="s">
        <v>92</v>
      </c>
      <c r="C21" s="12" t="str">
        <f>"110"</f>
        <v>110</v>
      </c>
      <c r="D21" s="13">
        <v>135.6</v>
      </c>
    </row>
    <row r="22" spans="1:4" ht="15.75" x14ac:dyDescent="0.2">
      <c r="A22" s="12" t="str">
        <f>"9/8"</f>
        <v>9/8</v>
      </c>
      <c r="B22" s="72" t="s">
        <v>145</v>
      </c>
      <c r="C22" s="12" t="str">
        <f>"50"</f>
        <v>50</v>
      </c>
      <c r="D22" s="13">
        <v>95.37</v>
      </c>
    </row>
    <row r="23" spans="1:4" ht="15.75" x14ac:dyDescent="0.2">
      <c r="A23" s="12" t="str">
        <f>"10/10"</f>
        <v>10/10</v>
      </c>
      <c r="B23" s="72" t="s">
        <v>93</v>
      </c>
      <c r="C23" s="12" t="str">
        <f>"150"</f>
        <v>150</v>
      </c>
      <c r="D23" s="13">
        <v>56.74</v>
      </c>
    </row>
    <row r="24" spans="1:4" ht="15.75" x14ac:dyDescent="0.2">
      <c r="A24" s="12" t="str">
        <f>"-"</f>
        <v>-</v>
      </c>
      <c r="B24" s="72" t="s">
        <v>94</v>
      </c>
      <c r="C24" s="12" t="str">
        <f>"30"</f>
        <v>30</v>
      </c>
      <c r="D24" s="13">
        <v>67.170299999999997</v>
      </c>
    </row>
    <row r="25" spans="1:4" ht="15.75" x14ac:dyDescent="0.2">
      <c r="A25" s="12" t="str">
        <f>"-"</f>
        <v>-</v>
      </c>
      <c r="B25" s="72" t="s">
        <v>95</v>
      </c>
      <c r="C25" s="12" t="str">
        <f>"15"</f>
        <v>15</v>
      </c>
      <c r="D25" s="13">
        <v>29.006999999999998</v>
      </c>
    </row>
    <row r="26" spans="1:4" ht="15.75" x14ac:dyDescent="0.2">
      <c r="A26" s="69"/>
      <c r="B26" s="73" t="s">
        <v>96</v>
      </c>
      <c r="C26" s="69"/>
      <c r="D26" s="70">
        <f>SUM(D20:D25)</f>
        <v>427.35730000000001</v>
      </c>
    </row>
    <row r="27" spans="1:4" ht="15.75" x14ac:dyDescent="0.2">
      <c r="A27" s="12"/>
      <c r="B27" s="71" t="s">
        <v>97</v>
      </c>
      <c r="C27" s="12"/>
      <c r="D27" s="13"/>
    </row>
    <row r="28" spans="1:4" ht="15.75" x14ac:dyDescent="0.2">
      <c r="A28" s="12" t="str">
        <f>"-"</f>
        <v>-</v>
      </c>
      <c r="B28" s="72" t="s">
        <v>146</v>
      </c>
      <c r="C28" s="12" t="str">
        <f>"50"</f>
        <v>50</v>
      </c>
      <c r="D28" s="13">
        <v>172</v>
      </c>
    </row>
    <row r="29" spans="1:4" ht="15.75" x14ac:dyDescent="0.2">
      <c r="A29" s="12" t="str">
        <f>"32/10"</f>
        <v>32/10</v>
      </c>
      <c r="B29" s="72" t="s">
        <v>99</v>
      </c>
      <c r="C29" s="12" t="str">
        <f>"150"</f>
        <v>150</v>
      </c>
      <c r="D29" s="13">
        <v>72.28</v>
      </c>
    </row>
    <row r="30" spans="1:4" ht="15.75" x14ac:dyDescent="0.2">
      <c r="A30" s="69"/>
      <c r="B30" s="73" t="s">
        <v>100</v>
      </c>
      <c r="C30" s="69"/>
      <c r="D30" s="70">
        <f>SUM(D28:D29)</f>
        <v>244.28</v>
      </c>
    </row>
  </sheetData>
  <mergeCells count="7">
    <mergeCell ref="C2:D2"/>
    <mergeCell ref="A3:C3"/>
    <mergeCell ref="A5:D5"/>
    <mergeCell ref="A7:A8"/>
    <mergeCell ref="B7:B8"/>
    <mergeCell ref="C7:C8"/>
    <mergeCell ref="D7:D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B12" sqref="B12"/>
    </sheetView>
  </sheetViews>
  <sheetFormatPr defaultRowHeight="12.75" x14ac:dyDescent="0.2"/>
  <cols>
    <col min="1" max="1" width="5.140625" customWidth="1"/>
    <col min="2" max="2" width="32.5703125" customWidth="1"/>
    <col min="3" max="3" width="6.28515625" customWidth="1"/>
    <col min="4" max="4" width="7" customWidth="1"/>
  </cols>
  <sheetData>
    <row r="1" spans="1:4" ht="15.75" x14ac:dyDescent="0.2">
      <c r="A1" s="5"/>
      <c r="B1" s="74" t="s">
        <v>141</v>
      </c>
      <c r="C1" s="6"/>
      <c r="D1" s="6"/>
    </row>
    <row r="2" spans="1:4" ht="15.75" x14ac:dyDescent="0.2">
      <c r="A2" s="5"/>
      <c r="B2" s="74" t="s">
        <v>142</v>
      </c>
      <c r="C2" s="78" t="s">
        <v>143</v>
      </c>
      <c r="D2" s="78"/>
    </row>
    <row r="3" spans="1:4" ht="15.75" x14ac:dyDescent="0.25">
      <c r="A3" s="76" t="s">
        <v>1</v>
      </c>
      <c r="B3" s="76"/>
      <c r="C3" s="76"/>
      <c r="D3" s="11"/>
    </row>
    <row r="4" spans="1:4" ht="15.75" x14ac:dyDescent="0.25">
      <c r="A4" s="3"/>
      <c r="B4" s="3" t="str">
        <f>"18 мая 2026 г."</f>
        <v>18 мая 2026 г.</v>
      </c>
      <c r="C4" s="3"/>
      <c r="D4" s="3"/>
    </row>
    <row r="5" spans="1:4" ht="15.75" x14ac:dyDescent="0.25">
      <c r="A5" s="77" t="s">
        <v>79</v>
      </c>
      <c r="B5" s="77"/>
      <c r="C5" s="77"/>
      <c r="D5" s="77"/>
    </row>
    <row r="6" spans="1:4" ht="15.75" x14ac:dyDescent="0.25">
      <c r="A6" s="1"/>
      <c r="B6" s="1"/>
      <c r="C6" s="1"/>
      <c r="D6" s="1"/>
    </row>
    <row r="7" spans="1:4" x14ac:dyDescent="0.2">
      <c r="A7" s="79" t="s">
        <v>137</v>
      </c>
      <c r="B7" s="79" t="s">
        <v>138</v>
      </c>
      <c r="C7" s="79" t="s">
        <v>73</v>
      </c>
      <c r="D7" s="79" t="s">
        <v>0</v>
      </c>
    </row>
    <row r="8" spans="1:4" x14ac:dyDescent="0.2">
      <c r="A8" s="79"/>
      <c r="B8" s="79"/>
      <c r="C8" s="79"/>
      <c r="D8" s="79"/>
    </row>
    <row r="9" spans="1:4" ht="15.75" x14ac:dyDescent="0.2">
      <c r="A9" s="12"/>
      <c r="B9" s="71" t="s">
        <v>82</v>
      </c>
      <c r="C9" s="12"/>
      <c r="D9" s="13"/>
    </row>
    <row r="10" spans="1:4" ht="15.75" x14ac:dyDescent="0.2">
      <c r="A10" s="12" t="str">
        <f>"5/4"</f>
        <v>5/4</v>
      </c>
      <c r="B10" s="72" t="s">
        <v>144</v>
      </c>
      <c r="C10" s="12" t="str">
        <f>"150"</f>
        <v>150</v>
      </c>
      <c r="D10" s="13">
        <v>132.7919445</v>
      </c>
    </row>
    <row r="11" spans="1:4" ht="15.75" x14ac:dyDescent="0.2">
      <c r="A11" s="12" t="str">
        <f>"-"</f>
        <v>-</v>
      </c>
      <c r="B11" s="72" t="s">
        <v>84</v>
      </c>
      <c r="C11" s="12" t="str">
        <f>"5"</f>
        <v>5</v>
      </c>
      <c r="D11" s="13">
        <v>33.031999999999996</v>
      </c>
    </row>
    <row r="12" spans="1:4" ht="15.75" x14ac:dyDescent="0.2">
      <c r="A12" s="12" t="str">
        <f>"-"</f>
        <v>-</v>
      </c>
      <c r="B12" s="72" t="s">
        <v>85</v>
      </c>
      <c r="C12" s="12" t="str">
        <f>"25"</f>
        <v>25</v>
      </c>
      <c r="D12" s="13">
        <v>67.379999999999981</v>
      </c>
    </row>
    <row r="13" spans="1:4" ht="15.75" x14ac:dyDescent="0.2">
      <c r="A13" s="12" t="str">
        <f>"4/13"</f>
        <v>4/13</v>
      </c>
      <c r="B13" s="72" t="s">
        <v>86</v>
      </c>
      <c r="C13" s="12" t="str">
        <f>"6"</f>
        <v>6</v>
      </c>
      <c r="D13" s="13">
        <v>21.036000000000001</v>
      </c>
    </row>
    <row r="14" spans="1:4" ht="15.75" x14ac:dyDescent="0.2">
      <c r="A14" s="12" t="str">
        <f>"29/10"</f>
        <v>29/10</v>
      </c>
      <c r="B14" s="72" t="s">
        <v>87</v>
      </c>
      <c r="C14" s="12" t="str">
        <f>"180"</f>
        <v>180</v>
      </c>
      <c r="D14" s="13">
        <v>33.736764292682913</v>
      </c>
    </row>
    <row r="15" spans="1:4" ht="15.75" x14ac:dyDescent="0.2">
      <c r="A15" s="69"/>
      <c r="B15" s="73" t="s">
        <v>88</v>
      </c>
      <c r="C15" s="69"/>
      <c r="D15" s="70">
        <v>287.98</v>
      </c>
    </row>
    <row r="16" spans="1:4" ht="15.75" x14ac:dyDescent="0.2">
      <c r="A16" s="12"/>
      <c r="B16" s="71" t="s">
        <v>139</v>
      </c>
      <c r="C16" s="12"/>
      <c r="D16" s="13"/>
    </row>
    <row r="17" spans="1:4" ht="15.75" x14ac:dyDescent="0.2">
      <c r="A17" s="12" t="str">
        <f>"-"</f>
        <v>-</v>
      </c>
      <c r="B17" s="72" t="s">
        <v>89</v>
      </c>
      <c r="C17" s="12" t="str">
        <f>"180"</f>
        <v>180</v>
      </c>
      <c r="D17" s="13">
        <v>77.831999999999994</v>
      </c>
    </row>
    <row r="18" spans="1:4" ht="15.75" x14ac:dyDescent="0.2">
      <c r="A18" s="69"/>
      <c r="B18" s="73" t="s">
        <v>140</v>
      </c>
      <c r="C18" s="69"/>
      <c r="D18" s="70">
        <v>77.83</v>
      </c>
    </row>
    <row r="19" spans="1:4" ht="15.75" x14ac:dyDescent="0.2">
      <c r="A19" s="12"/>
      <c r="B19" s="71" t="s">
        <v>90</v>
      </c>
      <c r="C19" s="12"/>
      <c r="D19" s="13"/>
    </row>
    <row r="20" spans="1:4" ht="31.5" x14ac:dyDescent="0.2">
      <c r="A20" s="12" t="str">
        <f>"6/2"</f>
        <v>6/2</v>
      </c>
      <c r="B20" s="72" t="s">
        <v>91</v>
      </c>
      <c r="C20" s="12" t="str">
        <f>"180"</f>
        <v>180</v>
      </c>
      <c r="D20" s="13">
        <v>50.967520199999996</v>
      </c>
    </row>
    <row r="21" spans="1:4" ht="31.5" x14ac:dyDescent="0.2">
      <c r="A21" s="12" t="str">
        <f>"40/3"</f>
        <v>40/3</v>
      </c>
      <c r="B21" s="72" t="s">
        <v>92</v>
      </c>
      <c r="C21" s="12" t="str">
        <f>"130"</f>
        <v>130</v>
      </c>
      <c r="D21" s="13">
        <v>160.27210744999999</v>
      </c>
    </row>
    <row r="22" spans="1:4" ht="15.75" x14ac:dyDescent="0.2">
      <c r="A22" s="12" t="str">
        <f>"9/8"</f>
        <v>9/8</v>
      </c>
      <c r="B22" s="72" t="s">
        <v>145</v>
      </c>
      <c r="C22" s="12" t="str">
        <f>"70"</f>
        <v>70</v>
      </c>
      <c r="D22" s="13">
        <v>133.51306179166667</v>
      </c>
    </row>
    <row r="23" spans="1:4" ht="15.75" x14ac:dyDescent="0.2">
      <c r="A23" s="12" t="str">
        <f>"10/10"</f>
        <v>10/10</v>
      </c>
      <c r="B23" s="72" t="s">
        <v>93</v>
      </c>
      <c r="C23" s="12" t="str">
        <f>"180"</f>
        <v>180</v>
      </c>
      <c r="D23" s="13">
        <v>68.093981999999997</v>
      </c>
    </row>
    <row r="24" spans="1:4" ht="15.75" x14ac:dyDescent="0.2">
      <c r="A24" s="12" t="str">
        <f>"-"</f>
        <v>-</v>
      </c>
      <c r="B24" s="72" t="s">
        <v>94</v>
      </c>
      <c r="C24" s="12" t="str">
        <f>"30"</f>
        <v>30</v>
      </c>
      <c r="D24" s="13">
        <v>67.170299999999997</v>
      </c>
    </row>
    <row r="25" spans="1:4" ht="15.75" x14ac:dyDescent="0.2">
      <c r="A25" s="12" t="str">
        <f>"-"</f>
        <v>-</v>
      </c>
      <c r="B25" s="72" t="s">
        <v>95</v>
      </c>
      <c r="C25" s="12" t="str">
        <f>"15"</f>
        <v>15</v>
      </c>
      <c r="D25" s="13">
        <v>29.006999999999998</v>
      </c>
    </row>
    <row r="26" spans="1:4" ht="15.75" x14ac:dyDescent="0.2">
      <c r="A26" s="69"/>
      <c r="B26" s="73" t="s">
        <v>96</v>
      </c>
      <c r="C26" s="69"/>
      <c r="D26" s="70">
        <v>509.02</v>
      </c>
    </row>
    <row r="27" spans="1:4" ht="15.75" x14ac:dyDescent="0.2">
      <c r="A27" s="12"/>
      <c r="B27" s="71" t="s">
        <v>97</v>
      </c>
      <c r="C27" s="12"/>
      <c r="D27" s="13"/>
    </row>
    <row r="28" spans="1:4" ht="15.75" x14ac:dyDescent="0.2">
      <c r="A28" s="12" t="str">
        <f>"-"</f>
        <v>-</v>
      </c>
      <c r="B28" s="72" t="s">
        <v>146</v>
      </c>
      <c r="C28" s="12" t="str">
        <f>"60"</f>
        <v>60</v>
      </c>
      <c r="D28" s="13">
        <v>206.45399999999998</v>
      </c>
    </row>
    <row r="29" spans="1:4" ht="15.75" x14ac:dyDescent="0.2">
      <c r="A29" s="12" t="str">
        <f>"32/10"</f>
        <v>32/10</v>
      </c>
      <c r="B29" s="72" t="s">
        <v>99</v>
      </c>
      <c r="C29" s="12" t="str">
        <f>"180"</f>
        <v>180</v>
      </c>
      <c r="D29" s="13">
        <v>86.734224000000012</v>
      </c>
    </row>
    <row r="30" spans="1:4" ht="15.75" x14ac:dyDescent="0.2">
      <c r="A30" s="69"/>
      <c r="B30" s="73" t="s">
        <v>100</v>
      </c>
      <c r="C30" s="69"/>
      <c r="D30" s="70">
        <v>293.19</v>
      </c>
    </row>
  </sheetData>
  <mergeCells count="7">
    <mergeCell ref="C2:D2"/>
    <mergeCell ref="A3:C3"/>
    <mergeCell ref="A5:D5"/>
    <mergeCell ref="A7:A8"/>
    <mergeCell ref="B7:B8"/>
    <mergeCell ref="C7:C8"/>
    <mergeCell ref="D7:D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opLeftCell="A7" workbookViewId="0">
      <selection activeCell="F14" sqref="F14"/>
    </sheetView>
  </sheetViews>
  <sheetFormatPr defaultRowHeight="15" x14ac:dyDescent="0.25"/>
  <cols>
    <col min="1" max="1" width="12.140625" style="19" customWidth="1"/>
    <col min="2" max="2" width="11.5703125" style="19" customWidth="1"/>
    <col min="3" max="3" width="8" style="19" customWidth="1"/>
    <col min="4" max="4" width="41.5703125" style="19" customWidth="1"/>
    <col min="5" max="5" width="10.140625" style="63" customWidth="1"/>
    <col min="6" max="6" width="9.140625" style="19"/>
    <col min="7" max="7" width="13.42578125" style="19" customWidth="1"/>
    <col min="8" max="8" width="7.7109375" style="19" customWidth="1"/>
    <col min="9" max="9" width="7.85546875" style="19" customWidth="1"/>
    <col min="10" max="10" width="10.42578125" style="19" customWidth="1"/>
    <col min="11" max="16384" width="9.140625" style="19"/>
  </cols>
  <sheetData>
    <row r="1" spans="1:10" x14ac:dyDescent="0.25">
      <c r="A1" s="19" t="s">
        <v>102</v>
      </c>
      <c r="B1" s="80" t="s">
        <v>79</v>
      </c>
      <c r="C1" s="81"/>
      <c r="D1" s="82"/>
      <c r="E1" s="19" t="s">
        <v>104</v>
      </c>
      <c r="F1" s="20"/>
      <c r="I1" s="19" t="s">
        <v>105</v>
      </c>
      <c r="J1" s="21">
        <v>46160</v>
      </c>
    </row>
    <row r="2" spans="1:10" ht="7.5" customHeight="1" thickBot="1" x14ac:dyDescent="0.3">
      <c r="E2" s="19"/>
    </row>
    <row r="3" spans="1:10" ht="15.75" thickBot="1" x14ac:dyDescent="0.3">
      <c r="A3" s="22" t="s">
        <v>106</v>
      </c>
      <c r="B3" s="23" t="s">
        <v>107</v>
      </c>
      <c r="C3" s="23" t="s">
        <v>108</v>
      </c>
      <c r="D3" s="23" t="s">
        <v>109</v>
      </c>
      <c r="E3" s="23" t="s">
        <v>110</v>
      </c>
      <c r="F3" s="23" t="s">
        <v>111</v>
      </c>
      <c r="G3" s="23" t="s">
        <v>112</v>
      </c>
      <c r="H3" s="23" t="s">
        <v>113</v>
      </c>
      <c r="I3" s="23" t="s">
        <v>114</v>
      </c>
      <c r="J3" s="24" t="s">
        <v>115</v>
      </c>
    </row>
    <row r="4" spans="1:10" ht="30" x14ac:dyDescent="0.25">
      <c r="A4" s="25" t="s">
        <v>82</v>
      </c>
      <c r="B4" s="26" t="s">
        <v>116</v>
      </c>
      <c r="C4" s="64" t="s">
        <v>133</v>
      </c>
      <c r="D4" s="28" t="s">
        <v>83</v>
      </c>
      <c r="E4" s="29">
        <v>150</v>
      </c>
      <c r="F4" s="30"/>
      <c r="G4" s="31">
        <v>132.7919445</v>
      </c>
      <c r="H4" s="31">
        <v>3.84</v>
      </c>
      <c r="I4" s="31">
        <v>3.8</v>
      </c>
      <c r="J4" s="32">
        <v>21.1</v>
      </c>
    </row>
    <row r="5" spans="1:10" x14ac:dyDescent="0.25">
      <c r="A5" s="33"/>
      <c r="B5" s="34"/>
      <c r="C5" s="65" t="s">
        <v>103</v>
      </c>
      <c r="D5" s="35" t="s">
        <v>84</v>
      </c>
      <c r="E5" s="20">
        <v>5</v>
      </c>
      <c r="F5" s="36"/>
      <c r="G5" s="37">
        <v>33.031999999999996</v>
      </c>
      <c r="H5" s="37">
        <v>0.04</v>
      </c>
      <c r="I5" s="37">
        <v>3.63</v>
      </c>
      <c r="J5" s="38">
        <v>7.0000000000000007E-2</v>
      </c>
    </row>
    <row r="6" spans="1:10" x14ac:dyDescent="0.25">
      <c r="A6" s="33"/>
      <c r="B6" s="39" t="s">
        <v>117</v>
      </c>
      <c r="C6" s="65" t="s">
        <v>103</v>
      </c>
      <c r="D6" s="35" t="s">
        <v>85</v>
      </c>
      <c r="E6" s="20">
        <v>25</v>
      </c>
      <c r="F6" s="36"/>
      <c r="G6" s="37">
        <v>67.379999999999981</v>
      </c>
      <c r="H6" s="37">
        <v>1.93</v>
      </c>
      <c r="I6" s="37">
        <v>0.75</v>
      </c>
      <c r="J6" s="38">
        <v>13.33</v>
      </c>
    </row>
    <row r="7" spans="1:10" x14ac:dyDescent="0.25">
      <c r="A7" s="33"/>
      <c r="B7" s="39" t="s">
        <v>118</v>
      </c>
      <c r="C7" s="65" t="s">
        <v>134</v>
      </c>
      <c r="D7" s="35" t="s">
        <v>86</v>
      </c>
      <c r="E7" s="20">
        <v>6</v>
      </c>
      <c r="F7" s="36"/>
      <c r="G7" s="37">
        <v>21.036000000000001</v>
      </c>
      <c r="H7" s="37">
        <v>1.58</v>
      </c>
      <c r="I7" s="37">
        <v>1.6</v>
      </c>
      <c r="J7" s="38">
        <v>0</v>
      </c>
    </row>
    <row r="8" spans="1:10" x14ac:dyDescent="0.25">
      <c r="A8" s="33"/>
      <c r="B8" s="39" t="s">
        <v>119</v>
      </c>
      <c r="C8" s="65" t="s">
        <v>135</v>
      </c>
      <c r="D8" s="35" t="s">
        <v>87</v>
      </c>
      <c r="E8" s="20">
        <v>180</v>
      </c>
      <c r="F8" s="36"/>
      <c r="G8" s="37">
        <v>33.736764292682913</v>
      </c>
      <c r="H8" s="37">
        <v>0.08</v>
      </c>
      <c r="I8" s="37">
        <v>0.02</v>
      </c>
      <c r="J8" s="38">
        <v>8.7100000000000009</v>
      </c>
    </row>
    <row r="9" spans="1:10" x14ac:dyDescent="0.25">
      <c r="A9" s="33"/>
      <c r="B9" s="34"/>
      <c r="C9" s="34"/>
      <c r="D9" s="35"/>
      <c r="E9" s="20"/>
      <c r="F9" s="36"/>
      <c r="G9" s="37"/>
      <c r="H9" s="37"/>
      <c r="I9" s="37"/>
      <c r="J9" s="38"/>
    </row>
    <row r="10" spans="1:10" ht="15.75" thickBot="1" x14ac:dyDescent="0.3">
      <c r="A10" s="40"/>
      <c r="B10" s="41"/>
      <c r="C10" s="41"/>
      <c r="D10" s="42"/>
      <c r="E10" s="43"/>
      <c r="F10" s="44"/>
      <c r="G10" s="45"/>
      <c r="H10" s="45"/>
      <c r="I10" s="45"/>
      <c r="J10" s="46"/>
    </row>
    <row r="11" spans="1:10" x14ac:dyDescent="0.25">
      <c r="A11" s="25" t="s">
        <v>120</v>
      </c>
      <c r="B11" s="47" t="s">
        <v>119</v>
      </c>
      <c r="C11" s="27"/>
      <c r="D11" s="28"/>
      <c r="E11" s="29"/>
      <c r="F11" s="30"/>
      <c r="G11" s="31"/>
      <c r="H11" s="31"/>
      <c r="I11" s="31"/>
      <c r="J11" s="32"/>
    </row>
    <row r="12" spans="1:10" x14ac:dyDescent="0.25">
      <c r="A12" s="33"/>
      <c r="B12" s="34"/>
      <c r="C12" s="34"/>
      <c r="D12" s="35"/>
      <c r="E12" s="20"/>
      <c r="F12" s="36"/>
      <c r="G12" s="37"/>
      <c r="H12" s="37"/>
      <c r="I12" s="37"/>
      <c r="J12" s="38"/>
    </row>
    <row r="13" spans="1:10" ht="15.75" thickBot="1" x14ac:dyDescent="0.3">
      <c r="A13" s="40"/>
      <c r="B13" s="41"/>
      <c r="C13" s="41"/>
      <c r="D13" s="42"/>
      <c r="E13" s="43"/>
      <c r="F13" s="44"/>
      <c r="G13" s="45"/>
      <c r="H13" s="45"/>
      <c r="I13" s="45"/>
      <c r="J13" s="46"/>
    </row>
    <row r="14" spans="1:10" x14ac:dyDescent="0.25">
      <c r="A14" s="33" t="s">
        <v>121</v>
      </c>
      <c r="B14" s="48" t="s">
        <v>122</v>
      </c>
      <c r="C14" s="49"/>
      <c r="D14" s="50"/>
      <c r="E14" s="51"/>
      <c r="F14" s="52"/>
      <c r="G14" s="53"/>
      <c r="H14" s="53"/>
      <c r="I14" s="53"/>
      <c r="J14" s="54"/>
    </row>
    <row r="15" spans="1:10" x14ac:dyDescent="0.25">
      <c r="A15" s="33"/>
      <c r="B15" s="39" t="s">
        <v>123</v>
      </c>
      <c r="C15" s="34"/>
      <c r="D15" s="35"/>
      <c r="E15" s="20"/>
      <c r="F15" s="36"/>
      <c r="G15" s="37"/>
      <c r="H15" s="37"/>
      <c r="I15" s="37"/>
      <c r="J15" s="38"/>
    </row>
    <row r="16" spans="1:10" x14ac:dyDescent="0.25">
      <c r="A16" s="33"/>
      <c r="B16" s="39" t="s">
        <v>124</v>
      </c>
      <c r="C16" s="34"/>
      <c r="D16" s="35"/>
      <c r="E16" s="20"/>
      <c r="F16" s="36"/>
      <c r="G16" s="37"/>
      <c r="H16" s="37"/>
      <c r="I16" s="37"/>
      <c r="J16" s="38"/>
    </row>
    <row r="17" spans="1:10" x14ac:dyDescent="0.25">
      <c r="A17" s="33"/>
      <c r="B17" s="39" t="s">
        <v>125</v>
      </c>
      <c r="C17" s="34"/>
      <c r="D17" s="35"/>
      <c r="E17" s="20"/>
      <c r="F17" s="36"/>
      <c r="G17" s="37"/>
      <c r="H17" s="37"/>
      <c r="I17" s="37"/>
      <c r="J17" s="38"/>
    </row>
    <row r="18" spans="1:10" x14ac:dyDescent="0.25">
      <c r="A18" s="33"/>
      <c r="B18" s="39" t="s">
        <v>126</v>
      </c>
      <c r="C18" s="34"/>
      <c r="D18" s="35"/>
      <c r="E18" s="20"/>
      <c r="F18" s="36"/>
      <c r="G18" s="37"/>
      <c r="H18" s="37"/>
      <c r="I18" s="37"/>
      <c r="J18" s="38"/>
    </row>
    <row r="19" spans="1:10" x14ac:dyDescent="0.25">
      <c r="A19" s="33"/>
      <c r="B19" s="39" t="s">
        <v>127</v>
      </c>
      <c r="C19" s="34"/>
      <c r="D19" s="35"/>
      <c r="E19" s="20"/>
      <c r="F19" s="36"/>
      <c r="G19" s="37"/>
      <c r="H19" s="37"/>
      <c r="I19" s="37"/>
      <c r="J19" s="38"/>
    </row>
    <row r="20" spans="1:10" x14ac:dyDescent="0.25">
      <c r="A20" s="33"/>
      <c r="B20" s="39" t="s">
        <v>128</v>
      </c>
      <c r="C20" s="34"/>
      <c r="D20" s="35"/>
      <c r="E20" s="20"/>
      <c r="F20" s="36"/>
      <c r="G20" s="37"/>
      <c r="H20" s="37"/>
      <c r="I20" s="37"/>
      <c r="J20" s="38"/>
    </row>
    <row r="21" spans="1:10" x14ac:dyDescent="0.25">
      <c r="A21" s="33"/>
      <c r="B21" s="55"/>
      <c r="C21" s="55"/>
      <c r="D21" s="56"/>
      <c r="E21" s="57"/>
      <c r="F21" s="58"/>
      <c r="G21" s="59"/>
      <c r="H21" s="59"/>
      <c r="I21" s="59"/>
      <c r="J21" s="60"/>
    </row>
    <row r="22" spans="1:10" ht="15.75" thickBot="1" x14ac:dyDescent="0.3">
      <c r="A22" s="40"/>
      <c r="B22" s="41"/>
      <c r="C22" s="41"/>
      <c r="D22" s="42"/>
      <c r="E22" s="43"/>
      <c r="F22" s="44"/>
      <c r="G22" s="45"/>
      <c r="H22" s="45"/>
      <c r="I22" s="45"/>
      <c r="J22" s="46"/>
    </row>
    <row r="23" spans="1:10" x14ac:dyDescent="0.25">
      <c r="A23" s="25" t="s">
        <v>97</v>
      </c>
      <c r="B23" s="47" t="s">
        <v>129</v>
      </c>
      <c r="C23" s="64" t="s">
        <v>103</v>
      </c>
      <c r="D23" s="28" t="s">
        <v>98</v>
      </c>
      <c r="E23" s="29">
        <v>60</v>
      </c>
      <c r="F23" s="30"/>
      <c r="G23" s="31">
        <v>206.45399999999998</v>
      </c>
      <c r="H23" s="31">
        <v>6.48</v>
      </c>
      <c r="I23" s="31">
        <v>0.78</v>
      </c>
      <c r="J23" s="32">
        <v>43.44</v>
      </c>
    </row>
    <row r="24" spans="1:10" x14ac:dyDescent="0.25">
      <c r="A24" s="33"/>
      <c r="B24" s="61" t="s">
        <v>126</v>
      </c>
      <c r="C24" s="65" t="s">
        <v>136</v>
      </c>
      <c r="D24" s="35" t="s">
        <v>99</v>
      </c>
      <c r="E24" s="20">
        <v>180</v>
      </c>
      <c r="F24" s="36"/>
      <c r="G24" s="37">
        <v>86.734224000000012</v>
      </c>
      <c r="H24" s="37">
        <v>2.82</v>
      </c>
      <c r="I24" s="37">
        <v>2.89</v>
      </c>
      <c r="J24" s="38">
        <v>12.95</v>
      </c>
    </row>
    <row r="25" spans="1:10" x14ac:dyDescent="0.25">
      <c r="A25" s="33"/>
      <c r="B25" s="55"/>
      <c r="C25" s="55"/>
      <c r="D25" s="56"/>
      <c r="E25" s="57"/>
      <c r="F25" s="58"/>
      <c r="G25" s="59"/>
      <c r="H25" s="59"/>
      <c r="I25" s="59"/>
      <c r="J25" s="60"/>
    </row>
    <row r="26" spans="1:10" ht="15.75" thickBot="1" x14ac:dyDescent="0.3">
      <c r="A26" s="40"/>
      <c r="B26" s="41"/>
      <c r="C26" s="41"/>
      <c r="D26" s="42"/>
      <c r="E26" s="43"/>
      <c r="F26" s="44"/>
      <c r="G26" s="45"/>
      <c r="H26" s="45"/>
      <c r="I26" s="45"/>
      <c r="J26" s="46"/>
    </row>
    <row r="27" spans="1:10" x14ac:dyDescent="0.25">
      <c r="A27" s="33" t="s">
        <v>130</v>
      </c>
      <c r="B27" s="26" t="s">
        <v>116</v>
      </c>
      <c r="C27" s="49"/>
      <c r="D27" s="50"/>
      <c r="E27" s="51"/>
      <c r="F27" s="52"/>
      <c r="G27" s="53"/>
      <c r="H27" s="53"/>
      <c r="I27" s="53"/>
      <c r="J27" s="54"/>
    </row>
    <row r="28" spans="1:10" x14ac:dyDescent="0.25">
      <c r="A28" s="33"/>
      <c r="B28" s="39" t="s">
        <v>125</v>
      </c>
      <c r="C28" s="34"/>
      <c r="D28" s="35"/>
      <c r="E28" s="20"/>
      <c r="F28" s="36"/>
      <c r="G28" s="37"/>
      <c r="H28" s="37"/>
      <c r="I28" s="37"/>
      <c r="J28" s="38"/>
    </row>
    <row r="29" spans="1:10" x14ac:dyDescent="0.25">
      <c r="A29" s="33"/>
      <c r="B29" s="39" t="s">
        <v>126</v>
      </c>
      <c r="C29" s="34"/>
      <c r="D29" s="35"/>
      <c r="E29" s="20"/>
      <c r="F29" s="36"/>
      <c r="G29" s="37"/>
      <c r="H29" s="37"/>
      <c r="I29" s="37"/>
      <c r="J29" s="38"/>
    </row>
    <row r="30" spans="1:10" x14ac:dyDescent="0.25">
      <c r="A30" s="33"/>
      <c r="B30" s="39" t="s">
        <v>118</v>
      </c>
      <c r="C30" s="34"/>
      <c r="D30" s="35"/>
      <c r="E30" s="20"/>
      <c r="F30" s="36"/>
      <c r="G30" s="37"/>
      <c r="H30" s="37"/>
      <c r="I30" s="37"/>
      <c r="J30" s="38"/>
    </row>
    <row r="31" spans="1:10" x14ac:dyDescent="0.25">
      <c r="A31" s="33"/>
      <c r="B31" s="55"/>
      <c r="C31" s="55"/>
      <c r="D31" s="56"/>
      <c r="E31" s="57"/>
      <c r="F31" s="58"/>
      <c r="G31" s="59"/>
      <c r="H31" s="59"/>
      <c r="I31" s="59"/>
      <c r="J31" s="60"/>
    </row>
    <row r="32" spans="1:10" ht="15.75" thickBot="1" x14ac:dyDescent="0.3">
      <c r="A32" s="40"/>
      <c r="B32" s="41"/>
      <c r="C32" s="41"/>
      <c r="D32" s="42"/>
      <c r="E32" s="43"/>
      <c r="F32" s="44"/>
      <c r="G32" s="45"/>
      <c r="H32" s="45"/>
      <c r="I32" s="45"/>
      <c r="J32" s="46"/>
    </row>
    <row r="33" spans="1:10" x14ac:dyDescent="0.25">
      <c r="A33" s="25" t="s">
        <v>131</v>
      </c>
      <c r="B33" s="47" t="s">
        <v>132</v>
      </c>
      <c r="C33" s="27"/>
      <c r="D33" s="28"/>
      <c r="E33" s="29"/>
      <c r="F33" s="30"/>
      <c r="G33" s="31"/>
      <c r="H33" s="31"/>
      <c r="I33" s="31"/>
      <c r="J33" s="32"/>
    </row>
    <row r="34" spans="1:10" x14ac:dyDescent="0.25">
      <c r="A34" s="33"/>
      <c r="B34" s="61" t="s">
        <v>129</v>
      </c>
      <c r="C34" s="49"/>
      <c r="D34" s="50"/>
      <c r="E34" s="51"/>
      <c r="F34" s="52"/>
      <c r="G34" s="53"/>
      <c r="H34" s="53"/>
      <c r="I34" s="53"/>
      <c r="J34" s="54"/>
    </row>
    <row r="35" spans="1:10" x14ac:dyDescent="0.25">
      <c r="A35" s="33"/>
      <c r="B35" s="61" t="s">
        <v>126</v>
      </c>
      <c r="C35" s="34"/>
      <c r="D35" s="35"/>
      <c r="E35" s="20"/>
      <c r="F35" s="36"/>
      <c r="G35" s="37"/>
      <c r="H35" s="37"/>
      <c r="I35" s="37"/>
      <c r="J35" s="38"/>
    </row>
    <row r="36" spans="1:10" x14ac:dyDescent="0.25">
      <c r="A36" s="33"/>
      <c r="B36" s="62" t="s">
        <v>119</v>
      </c>
      <c r="C36" s="55"/>
      <c r="D36" s="56"/>
      <c r="E36" s="57"/>
      <c r="F36" s="58"/>
      <c r="G36" s="59"/>
      <c r="H36" s="59"/>
      <c r="I36" s="59"/>
      <c r="J36" s="60"/>
    </row>
    <row r="37" spans="1:10" x14ac:dyDescent="0.25">
      <c r="A37" s="33"/>
      <c r="B37" s="55"/>
      <c r="C37" s="55"/>
      <c r="D37" s="56"/>
      <c r="E37" s="57"/>
      <c r="F37" s="58"/>
      <c r="G37" s="59"/>
      <c r="H37" s="59"/>
      <c r="I37" s="59"/>
      <c r="J37" s="60"/>
    </row>
    <row r="38" spans="1:10" ht="15.75" thickBot="1" x14ac:dyDescent="0.3">
      <c r="A38" s="40"/>
      <c r="B38" s="41"/>
      <c r="C38" s="41"/>
      <c r="D38" s="42"/>
      <c r="E38" s="43"/>
      <c r="F38" s="44"/>
      <c r="G38" s="45"/>
      <c r="H38" s="45"/>
      <c r="I38" s="45"/>
      <c r="J38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0" sqref="B10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74</v>
      </c>
      <c r="B1" s="8">
        <v>46157.373530092591</v>
      </c>
    </row>
    <row r="2" spans="1:2" x14ac:dyDescent="0.2">
      <c r="A2" t="s">
        <v>75</v>
      </c>
      <c r="B2" s="8">
        <v>46160.387094907404</v>
      </c>
    </row>
    <row r="3" spans="1:2" x14ac:dyDescent="0.2">
      <c r="A3" t="s">
        <v>76</v>
      </c>
      <c r="B3" t="s">
        <v>80</v>
      </c>
    </row>
    <row r="4" spans="1:2" x14ac:dyDescent="0.2">
      <c r="A4" t="s">
        <v>77</v>
      </c>
      <c r="B4" t="s">
        <v>81</v>
      </c>
    </row>
    <row r="5" spans="1:2" x14ac:dyDescent="0.2">
      <c r="B5">
        <v>97</v>
      </c>
    </row>
    <row r="6" spans="1:2" x14ac:dyDescent="0.2">
      <c r="B6" s="18" t="s">
        <v>147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27</vt:i4>
      </vt:variant>
    </vt:vector>
  </HeadingPairs>
  <TitlesOfParts>
    <vt:vector size="32" baseType="lpstr">
      <vt:lpstr>18.05.2026</vt:lpstr>
      <vt:lpstr>Лист2</vt:lpstr>
      <vt:lpstr>Лист3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2026-04-17T07:11:07Z</cp:lastPrinted>
  <dcterms:created xsi:type="dcterms:W3CDTF">2002-09-22T07:35:02Z</dcterms:created>
  <dcterms:modified xsi:type="dcterms:W3CDTF">2026-05-14T06:51:59Z</dcterms:modified>
</cp:coreProperties>
</file>